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ОПР" sheetId="1" r:id="rId1"/>
    <sheet name="баланс" sheetId="2" r:id="rId2"/>
    <sheet name="ОПП" sheetId="3" r:id="rId3"/>
    <sheet name="СК" sheetId="4" r:id="rId4"/>
  </sheets>
  <definedNames>
    <definedName name="AS2DocOpenMode" hidden="1">"AS2DocumentEdit"</definedName>
    <definedName name="_xlnm.Print_Area" localSheetId="1">'баланс'!$A$1:$F$128</definedName>
    <definedName name="_xlnm.Print_Area" localSheetId="2">'ОПП'!$A$1:$E$67</definedName>
    <definedName name="_xlnm.Print_Area" localSheetId="0">'ОПР'!$A$1:$H$63</definedName>
    <definedName name="_xlnm.Print_Area" localSheetId="3">'СК'!$A$1:$X$61</definedName>
    <definedName name="_xlnm.Print_Titles" localSheetId="0">'ОПР'!$1:$2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'ОПП'!$H:$IV</definedName>
    <definedName name="Z_0C92A18C_82C1_43C8_B8D2_6F7E21DEB0D9_.wvu.Cols" localSheetId="3" hidden="1">'СК'!$I:$N</definedName>
    <definedName name="Z_0C92A18C_82C1_43C8_B8D2_6F7E21DEB0D9_.wvu.Rows" localSheetId="2" hidden="1">'ОПП'!$61:$65536</definedName>
    <definedName name="Z_2BD2C2C3_AF9C_11D6_9CEF_00D009775214_.wvu.Cols" localSheetId="2" hidden="1">'ОПП'!$H:$IV</definedName>
    <definedName name="Z_2BD2C2C3_AF9C_11D6_9CEF_00D009775214_.wvu.Cols" localSheetId="3" hidden="1">'СК'!$I:$N</definedName>
    <definedName name="Z_2BD2C2C3_AF9C_11D6_9CEF_00D009775214_.wvu.PrintArea" localSheetId="2" hidden="1">'ОПП'!$A$1:$G$31</definedName>
    <definedName name="Z_2BD2C2C3_AF9C_11D6_9CEF_00D009775214_.wvu.Rows" localSheetId="2" hidden="1">'ОПП'!$56:$65536</definedName>
    <definedName name="Z_3DF3D3DF_0C20_498D_AC7F_CE0D39724717_.wvu.Cols" localSheetId="2" hidden="1">'ОПП'!$H:$IV</definedName>
    <definedName name="Z_3DF3D3DF_0C20_498D_AC7F_CE0D39724717_.wvu.Cols" localSheetId="3" hidden="1">'СК'!$I:$N</definedName>
    <definedName name="Z_3DF3D3DF_0C20_498D_AC7F_CE0D39724717_.wvu.Rows" localSheetId="2" hidden="1">'ОПП'!$61:$65536,'ОПП'!$47:$50</definedName>
    <definedName name="Z_92AC9888_5B7E_11D6_9CEE_00D009757B57_.wvu.Cols" localSheetId="2" hidden="1">'ОПП'!$I:$L</definedName>
    <definedName name="Z_9656BBF7_C4A3_41EC_B0C6_A21B380E3C2F_.wvu.Cols" localSheetId="2" hidden="1">'ОПП'!$I:$L</definedName>
    <definedName name="Z_9656BBF7_C4A3_41EC_B0C6_A21B380E3C2F_.wvu.Cols" localSheetId="3" hidden="1">'СК'!$I:$N</definedName>
    <definedName name="Z_9656BBF7_C4A3_41EC_B0C6_A21B380E3C2F_.wvu.PrintArea" localSheetId="3" hidden="1">'СК'!$A$1:$X$42</definedName>
    <definedName name="Z_9656BBF7_C4A3_41EC_B0C6_A21B380E3C2F_.wvu.Rows" localSheetId="2" hidden="1">'ОПП'!$61:$65536,'ОПП'!$47:$50</definedName>
  </definedNames>
  <calcPr fullCalcOnLoad="1"/>
</workbook>
</file>

<file path=xl/sharedStrings.xml><?xml version="1.0" encoding="utf-8"?>
<sst xmlns="http://schemas.openxmlformats.org/spreadsheetml/2006/main" count="220" uniqueCount="170">
  <si>
    <t>Приложение</t>
  </si>
  <si>
    <t>Разходи за материали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</si>
  <si>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</si>
  <si>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</si>
  <si>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</si>
  <si>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</si>
  <si>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Изменение на запасите от продукция и незавършено производство</t>
  </si>
  <si>
    <t>СЧЕТОВОДЕН БАЛАНС</t>
  </si>
  <si>
    <t>АКТИВ</t>
  </si>
  <si>
    <t>ПАСИВ</t>
  </si>
  <si>
    <t>Общи резерви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</si>
  <si>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</si>
  <si>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</si>
  <si>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</si>
  <si>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</si>
  <si>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</si>
  <si>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</si>
  <si>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</si>
  <si>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</si>
  <si>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</si>
  <si>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</si>
  <si>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</si>
  <si>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</si>
  <si>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Парични средства и парични еквиваленти на 31 декември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</si>
  <si>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</si>
  <si>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</si>
  <si>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</si>
  <si>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</si>
  <si>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</si>
  <si>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</si>
  <si>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</si>
  <si>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плащания, нетно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</si>
  <si>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</si>
  <si>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</si>
  <si>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</si>
  <si>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</si>
  <si>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</si>
  <si>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</si>
  <si>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</si>
  <si>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</si>
  <si>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</si>
  <si>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</si>
  <si>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</si>
  <si>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Дълготрайни (дългосрочни)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</si>
  <si>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</si>
  <si>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</si>
  <si>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</si>
  <si>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</si>
  <si>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</si>
  <si>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</si>
  <si>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</si>
  <si>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</si>
  <si>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</si>
  <si>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</si>
  <si>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</si>
  <si>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</si>
  <si>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</si>
  <si>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</si>
  <si>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</si>
  <si>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</si>
  <si>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</si>
  <si>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</si>
  <si>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</si>
  <si>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</si>
  <si>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</si>
  <si>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</si>
  <si>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</si>
  <si>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</si>
  <si>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>Други суми с корективен характер</t>
  </si>
  <si>
    <t>Разходи за данъци</t>
  </si>
  <si>
    <t>Данъци от печалбата</t>
  </si>
  <si>
    <t xml:space="preserve">Ефект от отсрочeни данъци </t>
  </si>
  <si>
    <t>Отписан резерв от последващи оценки</t>
  </si>
  <si>
    <t>Изменение от отсрочени данъци</t>
  </si>
  <si>
    <t>Финансови активи</t>
  </si>
  <si>
    <t>Натрупани печалби</t>
  </si>
  <si>
    <t>Печалба за годината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</si>
  <si>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</si>
  <si>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</si>
  <si>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</si>
  <si>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</si>
  <si>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</si>
  <si>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</si>
  <si>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Машини и оборудване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</si>
  <si>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</si>
  <si>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</si>
  <si>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</si>
  <si>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</si>
  <si>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</si>
  <si>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Платени лихви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</si>
  <si>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</si>
  <si>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</si>
  <si>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</si>
  <si>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</si>
  <si>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Парични потоци свързани с депозити</t>
  </si>
  <si>
    <t xml:space="preserve"> в т.ч. Дивиденти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</si>
  <si>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</si>
  <si>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</si>
  <si>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</si>
  <si>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</si>
  <si>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</si>
  <si>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</si>
  <si>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</si>
  <si>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Общо активи</t>
  </si>
  <si>
    <t>Финансови разходи (нето)</t>
  </si>
  <si>
    <t>Общо дълготрайни  активи</t>
  </si>
  <si>
    <t>Дялове и участия</t>
  </si>
  <si>
    <t>Дългосрочни вземания</t>
  </si>
  <si>
    <t xml:space="preserve">  в т.ч.   - увеличение</t>
  </si>
  <si>
    <t xml:space="preserve">             - намаление</t>
  </si>
  <si>
    <t>Изменение за сметка на собствениците</t>
  </si>
  <si>
    <t>Покриване на загуба</t>
  </si>
  <si>
    <t>Последващи оценки на дълг. мат. активи</t>
  </si>
  <si>
    <t>Последващи оценки на фин.активи и инструменти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</si>
  <si>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</si>
  <si>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</si>
  <si>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Финансов резултат </t>
  </si>
  <si>
    <t>Услуги</t>
  </si>
  <si>
    <t xml:space="preserve">Приходи от други продажби </t>
  </si>
  <si>
    <t>Приложенията и пояснителните сведения представляват неразделна част от финансовия отчет</t>
  </si>
  <si>
    <t>16..1.1.</t>
  </si>
  <si>
    <t>16..1.2.</t>
  </si>
  <si>
    <t>16..1.3.</t>
  </si>
  <si>
    <t>16..1.4.</t>
  </si>
  <si>
    <t>16..1.5.</t>
  </si>
  <si>
    <t>16..1.6.</t>
  </si>
  <si>
    <t>16..1.7.</t>
  </si>
  <si>
    <t>1..3..</t>
  </si>
  <si>
    <t>.</t>
  </si>
  <si>
    <t>1.7.2.</t>
  </si>
  <si>
    <t>1.7.1.</t>
  </si>
  <si>
    <t>1.7.3.</t>
  </si>
  <si>
    <t>1.8.</t>
  </si>
  <si>
    <t>Други</t>
  </si>
  <si>
    <t>Подписано от името на:</t>
  </si>
  <si>
    <t xml:space="preserve">Общо пасиви </t>
  </si>
  <si>
    <t>Печалба / Загуба преди данъци</t>
  </si>
  <si>
    <t>Печалба / Загуба след данъци</t>
  </si>
  <si>
    <t>Дълготрайни активи държани за продажба</t>
  </si>
  <si>
    <t>Пасиви по отсрочени данъци</t>
  </si>
  <si>
    <t>Резултат от продажба на дълготрайни активи (нето)</t>
  </si>
  <si>
    <t>Разходи за персонал и осигуровки</t>
  </si>
  <si>
    <t>Получени банкови заеми</t>
  </si>
  <si>
    <t>Задължения към персонала и социално осигуряване</t>
  </si>
  <si>
    <t>Лихви по търговски кредити</t>
  </si>
  <si>
    <t>Общо текущи активи</t>
  </si>
  <si>
    <t>Нетекущи финансови активи</t>
  </si>
  <si>
    <t>Общо нетекущи финансови активи</t>
  </si>
  <si>
    <t>Имоти, машини, съоръжения и оборудване</t>
  </si>
  <si>
    <t>Нетекущи пасиви</t>
  </si>
  <si>
    <t>Текущи пасиви</t>
  </si>
  <si>
    <t>Общо текущи пасиви</t>
  </si>
  <si>
    <t>Приходи от строителни договори</t>
  </si>
  <si>
    <t>Разходи за придобиване и ликвидация на дълготрайни активи по стопански начин</t>
  </si>
  <si>
    <t>Салдо на 1 януари 2007 (коригирано)</t>
  </si>
  <si>
    <t>към 31 декември 2007 година - продължение</t>
  </si>
  <si>
    <t>25.04.2008 г.</t>
  </si>
  <si>
    <t>към 31март 2008 година</t>
  </si>
  <si>
    <t>31.03. 2008</t>
  </si>
  <si>
    <t>31.03.2007</t>
  </si>
  <si>
    <t>31.03.2008</t>
  </si>
  <si>
    <t>ОТЧЕТ ЗА ДОХОДИТЕ към 31.03. 2008 година</t>
  </si>
  <si>
    <t>ОТЧЕТ ЗА СОБСТВЕНИЯ КАПИТАЛ към 31.03.2008 г.</t>
  </si>
  <si>
    <t>Салдо на 1 януари 2008</t>
  </si>
  <si>
    <t>Салдо на 31 декември 2007</t>
  </si>
  <si>
    <t>Салдо на 1 януари 2008 (коригирано)</t>
  </si>
  <si>
    <t>Салдо на 31.03.2008</t>
  </si>
  <si>
    <t>ОТЧЕТ ЗА ПАРИЧНИЯ ПОТОК към 31.03.2008 г.</t>
  </si>
  <si>
    <t>31.03.2008 г.</t>
  </si>
  <si>
    <t>31.03.2007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</si>
</sst>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d\-mmm\-yyyy"/>
    <numFmt numFmtId="188" formatCode="#,###"/>
    <numFmt numFmtId="189" formatCode="_(* #,##0.00_);_(* \(#,##0.00\);_(* \-??_);_(@_)"/>
  </numFmts>
  <fonts count="3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 Cyr"/>
      <family val="0"/>
    </font>
    <font>
      <sz val="10"/>
      <name val="Timok"/>
      <family val="0"/>
    </font>
    <font>
      <b/>
      <sz val="11"/>
      <color indexed="10"/>
      <name val="Times New Roman"/>
      <family val="1"/>
    </font>
    <font>
      <sz val="10"/>
      <name val="Tms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6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center"/>
      <protection/>
    </xf>
    <xf numFmtId="185" fontId="5" fillId="2" borderId="0" xfId="15" applyNumberFormat="1" applyFont="1" applyFill="1" applyBorder="1" applyAlignment="1" applyProtection="1">
      <alignment vertical="center"/>
      <protection/>
    </xf>
    <xf numFmtId="185" fontId="5" fillId="2" borderId="1" xfId="15" applyNumberFormat="1" applyFont="1" applyFill="1" applyBorder="1" applyAlignment="1" applyProtection="1">
      <alignment horizontal="right" vertical="center"/>
      <protection/>
    </xf>
    <xf numFmtId="185" fontId="5" fillId="0" borderId="0" xfId="15" applyNumberFormat="1" applyFont="1" applyFill="1" applyBorder="1" applyAlignment="1" applyProtection="1">
      <alignment horizontal="right"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85" fontId="10" fillId="0" borderId="0" xfId="15" applyNumberFormat="1" applyFont="1" applyFill="1" applyBorder="1" applyAlignment="1" applyProtection="1">
      <alignment vertical="center"/>
      <protection/>
    </xf>
    <xf numFmtId="185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85" fontId="10" fillId="2" borderId="1" xfId="15" applyNumberFormat="1" applyFont="1" applyFill="1" applyBorder="1" applyAlignment="1" applyProtection="1">
      <alignment horizontal="right" vertical="center"/>
      <protection/>
    </xf>
    <xf numFmtId="185" fontId="10" fillId="0" borderId="0" xfId="15" applyNumberFormat="1" applyFont="1" applyFill="1" applyBorder="1" applyAlignment="1" applyProtection="1">
      <alignment horizontal="right"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185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2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69" fontId="10" fillId="0" borderId="2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69" fontId="5" fillId="2" borderId="1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69" fontId="5" fillId="2" borderId="2" xfId="0" applyNumberFormat="1" applyFont="1" applyFill="1" applyBorder="1" applyAlignment="1">
      <alignment horizontal="right"/>
    </xf>
    <xf numFmtId="169" fontId="5" fillId="2" borderId="2" xfId="15" applyNumberFormat="1" applyFont="1" applyFill="1" applyBorder="1" applyAlignment="1">
      <alignment horizontal="right" vertical="center"/>
    </xf>
    <xf numFmtId="185" fontId="5" fillId="0" borderId="0" xfId="15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85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185" fontId="7" fillId="0" borderId="2" xfId="0" applyNumberFormat="1" applyFont="1" applyFill="1" applyBorder="1" applyAlignment="1">
      <alignment/>
    </xf>
    <xf numFmtId="185" fontId="7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85" fontId="7" fillId="0" borderId="2" xfId="24" applyNumberFormat="1" applyFont="1" applyFill="1" applyBorder="1" applyAlignment="1">
      <alignment vertical="center"/>
      <protection/>
    </xf>
    <xf numFmtId="185" fontId="7" fillId="0" borderId="0" xfId="24" applyNumberFormat="1" applyFont="1" applyFill="1" applyBorder="1" applyAlignment="1">
      <alignment vertical="center"/>
      <protection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169" fontId="7" fillId="0" borderId="0" xfId="24" applyNumberFormat="1" applyFont="1" applyFill="1" applyBorder="1" applyAlignment="1">
      <alignment vertical="center"/>
      <protection/>
    </xf>
    <xf numFmtId="185" fontId="7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2" xfId="0" applyNumberFormat="1" applyFont="1" applyFill="1" applyBorder="1" applyAlignment="1">
      <alignment/>
    </xf>
    <xf numFmtId="185" fontId="6" fillId="0" borderId="0" xfId="24" applyNumberFormat="1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0" fontId="23" fillId="0" borderId="0" xfId="25" applyFont="1" applyFill="1" applyBorder="1" applyAlignment="1" quotePrefix="1">
      <alignment horizontal="left" vertical="center"/>
      <protection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vertical="top" wrapText="1"/>
      <protection/>
    </xf>
    <xf numFmtId="0" fontId="26" fillId="0" borderId="0" xfId="22" applyFont="1" applyFill="1" applyBorder="1" applyAlignment="1">
      <alignment vertical="top" wrapText="1"/>
      <protection/>
    </xf>
    <xf numFmtId="169" fontId="5" fillId="2" borderId="1" xfId="22" applyNumberFormat="1" applyFont="1" applyFill="1" applyBorder="1" applyAlignment="1">
      <alignment horizontal="right"/>
      <protection/>
    </xf>
    <xf numFmtId="169" fontId="5" fillId="0" borderId="0" xfId="22" applyNumberFormat="1" applyFont="1" applyFill="1" applyBorder="1">
      <alignment/>
      <protection/>
    </xf>
    <xf numFmtId="0" fontId="26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69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0" fontId="6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185" fontId="6" fillId="0" borderId="1" xfId="0" applyNumberFormat="1" applyFont="1" applyFill="1" applyBorder="1" applyAlignment="1">
      <alignment/>
    </xf>
    <xf numFmtId="185" fontId="7" fillId="2" borderId="2" xfId="24" applyNumberFormat="1" applyFont="1" applyFill="1" applyBorder="1" applyAlignment="1">
      <alignment vertical="center"/>
      <protection/>
    </xf>
    <xf numFmtId="185" fontId="7" fillId="2" borderId="1" xfId="24" applyNumberFormat="1" applyFont="1" applyFill="1" applyBorder="1" applyAlignment="1">
      <alignment vertical="center"/>
      <protection/>
    </xf>
    <xf numFmtId="185" fontId="7" fillId="2" borderId="2" xfId="0" applyNumberFormat="1" applyFont="1" applyFill="1" applyBorder="1" applyAlignment="1">
      <alignment/>
    </xf>
    <xf numFmtId="185" fontId="5" fillId="2" borderId="0" xfId="15" applyNumberFormat="1" applyFont="1" applyFill="1" applyBorder="1" applyAlignment="1" applyProtection="1">
      <alignment horizontal="right" vertical="center"/>
      <protection/>
    </xf>
    <xf numFmtId="185" fontId="5" fillId="3" borderId="0" xfId="15" applyNumberFormat="1" applyFont="1" applyFill="1" applyBorder="1" applyAlignment="1" applyProtection="1">
      <alignment horizontal="right" vertical="center"/>
      <protection/>
    </xf>
    <xf numFmtId="185" fontId="10" fillId="2" borderId="0" xfId="15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/>
    </xf>
    <xf numFmtId="185" fontId="7" fillId="2" borderId="4" xfId="24" applyNumberFormat="1" applyFont="1" applyFill="1" applyBorder="1" applyAlignment="1">
      <alignment vertical="center"/>
      <protection/>
    </xf>
    <xf numFmtId="185" fontId="7" fillId="2" borderId="1" xfId="0" applyNumberFormat="1" applyFont="1" applyFill="1" applyBorder="1" applyAlignment="1">
      <alignment/>
    </xf>
    <xf numFmtId="169" fontId="7" fillId="0" borderId="2" xfId="24" applyNumberFormat="1" applyFont="1" applyFill="1" applyBorder="1" applyAlignment="1">
      <alignment vertical="center"/>
      <protection/>
    </xf>
    <xf numFmtId="169" fontId="10" fillId="0" borderId="1" xfId="0" applyNumberFormat="1" applyFont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85" fontId="29" fillId="0" borderId="0" xfId="23" applyNumberFormat="1" applyFont="1" applyFill="1" applyBorder="1" applyAlignment="1" applyProtection="1">
      <alignment vertical="center"/>
      <protection/>
    </xf>
    <xf numFmtId="185" fontId="29" fillId="0" borderId="0" xfId="15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185" fontId="7" fillId="0" borderId="0" xfId="0" applyNumberFormat="1" applyFont="1" applyFill="1" applyBorder="1" applyAlignment="1">
      <alignment/>
    </xf>
    <xf numFmtId="185" fontId="7" fillId="2" borderId="2" xfId="0" applyNumberFormat="1" applyFont="1" applyFill="1" applyBorder="1" applyAlignment="1">
      <alignment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185" fontId="10" fillId="0" borderId="1" xfId="15" applyNumberFormat="1" applyFont="1" applyFill="1" applyBorder="1" applyAlignment="1" applyProtection="1">
      <alignment horizontal="right" vertical="center"/>
      <protection/>
    </xf>
    <xf numFmtId="185" fontId="5" fillId="0" borderId="1" xfId="15" applyNumberFormat="1" applyFont="1" applyFill="1" applyBorder="1" applyAlignment="1" applyProtection="1">
      <alignment horizontal="right" vertical="center"/>
      <protection/>
    </xf>
    <xf numFmtId="185" fontId="10" fillId="0" borderId="5" xfId="15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" fontId="6" fillId="0" borderId="0" xfId="0" applyNumberFormat="1" applyFont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9" fontId="5" fillId="0" borderId="2" xfId="0" applyNumberFormat="1" applyFont="1" applyFill="1" applyBorder="1" applyAlignment="1">
      <alignment horizontal="right"/>
    </xf>
    <xf numFmtId="0" fontId="27" fillId="0" borderId="0" xfId="22" applyFont="1" applyFill="1" applyBorder="1" applyProtection="1">
      <alignment/>
      <protection hidden="1"/>
    </xf>
    <xf numFmtId="0" fontId="5" fillId="3" borderId="2" xfId="21" applyFont="1" applyFill="1" applyBorder="1" applyAlignment="1">
      <alignment horizontal="left" vertical="center"/>
      <protection/>
    </xf>
    <xf numFmtId="0" fontId="0" fillId="3" borderId="0" xfId="0" applyFill="1" applyAlignment="1">
      <alignment/>
    </xf>
    <xf numFmtId="0" fontId="10" fillId="3" borderId="0" xfId="23" applyNumberFormat="1" applyFont="1" applyFill="1" applyBorder="1" applyAlignment="1" applyProtection="1">
      <alignment vertical="top"/>
      <protection/>
    </xf>
    <xf numFmtId="0" fontId="10" fillId="3" borderId="0" xfId="23" applyNumberFormat="1" applyFont="1" applyFill="1" applyBorder="1" applyAlignment="1" applyProtection="1">
      <alignment vertical="top"/>
      <protection locked="0"/>
    </xf>
    <xf numFmtId="0" fontId="10" fillId="3" borderId="0" xfId="23" applyNumberFormat="1" applyFont="1" applyFill="1" applyBorder="1" applyAlignment="1" applyProtection="1">
      <alignment vertical="center"/>
      <protection/>
    </xf>
    <xf numFmtId="0" fontId="5" fillId="3" borderId="0" xfId="23" applyNumberFormat="1" applyFont="1" applyFill="1" applyBorder="1" applyAlignment="1" applyProtection="1">
      <alignment vertical="center"/>
      <protection/>
    </xf>
    <xf numFmtId="185" fontId="5" fillId="3" borderId="0" xfId="23" applyNumberFormat="1" applyFont="1" applyFill="1" applyBorder="1" applyAlignment="1" applyProtection="1">
      <alignment vertical="center"/>
      <protection/>
    </xf>
    <xf numFmtId="185" fontId="28" fillId="3" borderId="0" xfId="23" applyNumberFormat="1" applyFont="1" applyFill="1" applyBorder="1" applyAlignment="1" applyProtection="1">
      <alignment vertical="center" wrapText="1"/>
      <protection hidden="1"/>
    </xf>
    <xf numFmtId="0" fontId="6" fillId="3" borderId="0" xfId="23" applyNumberFormat="1" applyFont="1" applyFill="1" applyBorder="1" applyAlignment="1" applyProtection="1">
      <alignment vertical="top"/>
      <protection/>
    </xf>
    <xf numFmtId="0" fontId="6" fillId="3" borderId="0" xfId="0" applyFont="1" applyFill="1" applyBorder="1" applyAlignment="1">
      <alignment horizontal="left" vertical="center"/>
    </xf>
    <xf numFmtId="0" fontId="10" fillId="3" borderId="0" xfId="25" applyFont="1" applyFill="1" applyBorder="1" applyAlignment="1">
      <alignment horizontal="center" vertical="center"/>
      <protection/>
    </xf>
    <xf numFmtId="0" fontId="5" fillId="3" borderId="0" xfId="25" applyFont="1" applyFill="1" applyBorder="1" applyAlignment="1">
      <alignment horizontal="center" vertical="center"/>
      <protection/>
    </xf>
    <xf numFmtId="49" fontId="11" fillId="3" borderId="0" xfId="23" applyNumberFormat="1" applyFont="1" applyFill="1" applyBorder="1" applyAlignment="1">
      <alignment horizontal="right" vertical="center"/>
      <protection/>
    </xf>
    <xf numFmtId="0" fontId="10" fillId="3" borderId="0" xfId="25" applyFont="1" applyFill="1" applyBorder="1" applyAlignment="1" quotePrefix="1">
      <alignment horizontal="center" vertical="center"/>
      <protection/>
    </xf>
    <xf numFmtId="169" fontId="10" fillId="3" borderId="0" xfId="22" applyNumberFormat="1" applyFont="1" applyFill="1" applyBorder="1">
      <alignment/>
      <protection/>
    </xf>
    <xf numFmtId="169" fontId="5" fillId="3" borderId="0" xfId="22" applyNumberFormat="1" applyFont="1" applyFill="1" applyBorder="1">
      <alignment/>
      <protection/>
    </xf>
    <xf numFmtId="0" fontId="10" fillId="3" borderId="0" xfId="22" applyFont="1" applyFill="1" applyBorder="1" applyAlignment="1">
      <alignment horizontal="center"/>
      <protection/>
    </xf>
    <xf numFmtId="169" fontId="10" fillId="3" borderId="0" xfId="22" applyNumberFormat="1" applyFont="1" applyFill="1" applyBorder="1" applyAlignment="1">
      <alignment horizontal="center"/>
      <protection/>
    </xf>
    <xf numFmtId="169" fontId="5" fillId="3" borderId="0" xfId="22" applyNumberFormat="1" applyFont="1" applyFill="1" applyBorder="1" applyAlignment="1">
      <alignment horizontal="center"/>
      <protection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vertical="center"/>
    </xf>
    <xf numFmtId="0" fontId="28" fillId="3" borderId="0" xfId="0" applyFont="1" applyFill="1" applyBorder="1" applyAlignment="1" applyProtection="1">
      <alignment wrapText="1"/>
      <protection hidden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21" applyFont="1" applyFill="1" applyBorder="1" applyAlignment="1">
      <alignment horizontal="left" vertical="center"/>
      <protection/>
    </xf>
    <xf numFmtId="171" fontId="5" fillId="3" borderId="0" xfId="15" applyFont="1" applyFill="1" applyBorder="1" applyAlignment="1">
      <alignment horizontal="right"/>
    </xf>
    <xf numFmtId="171" fontId="5" fillId="3" borderId="0" xfId="15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27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9" fillId="3" borderId="0" xfId="21" applyFont="1" applyFill="1" applyBorder="1" applyAlignment="1">
      <alignment vertical="center"/>
      <protection/>
    </xf>
    <xf numFmtId="0" fontId="8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right"/>
    </xf>
    <xf numFmtId="0" fontId="5" fillId="3" borderId="0" xfId="22" applyFont="1" applyFill="1" applyAlignment="1">
      <alignment horizontal="left"/>
      <protection/>
    </xf>
    <xf numFmtId="0" fontId="5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37" fontId="10" fillId="3" borderId="0" xfId="0" applyNumberFormat="1" applyFont="1" applyFill="1" applyBorder="1" applyAlignment="1">
      <alignment horizontal="right"/>
    </xf>
    <xf numFmtId="185" fontId="5" fillId="3" borderId="0" xfId="15" applyNumberFormat="1" applyFont="1" applyFill="1" applyBorder="1" applyAlignment="1">
      <alignment horizontal="right"/>
    </xf>
    <xf numFmtId="185" fontId="5" fillId="3" borderId="0" xfId="0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3" fontId="7" fillId="3" borderId="0" xfId="0" applyNumberFormat="1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22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 wrapText="1"/>
    </xf>
    <xf numFmtId="0" fontId="5" fillId="3" borderId="0" xfId="21" applyFont="1" applyFill="1" applyBorder="1" applyAlignment="1">
      <alignment vertical="center"/>
      <protection/>
    </xf>
    <xf numFmtId="0" fontId="5" fillId="3" borderId="0" xfId="22" applyFont="1" applyFill="1" applyAlignment="1">
      <alignment horizontal="right"/>
      <protection/>
    </xf>
    <xf numFmtId="0" fontId="7" fillId="3" borderId="0" xfId="22" applyFont="1" applyFill="1" applyAlignment="1">
      <alignment horizontal="right"/>
      <protection/>
    </xf>
    <xf numFmtId="0" fontId="7" fillId="3" borderId="0" xfId="21" applyFont="1" applyFill="1" applyBorder="1" applyAlignment="1">
      <alignment vertical="center"/>
      <protection/>
    </xf>
    <xf numFmtId="0" fontId="5" fillId="3" borderId="0" xfId="21" applyFont="1" applyFill="1" applyBorder="1" applyAlignment="1">
      <alignment horizontal="right" vertical="center"/>
      <protection/>
    </xf>
    <xf numFmtId="0" fontId="32" fillId="3" borderId="0" xfId="22" applyNumberFormat="1" applyFont="1" applyFill="1" applyBorder="1" applyAlignment="1" applyProtection="1">
      <alignment horizontal="center"/>
      <protection hidden="1"/>
    </xf>
    <xf numFmtId="0" fontId="10" fillId="3" borderId="0" xfId="22" applyFont="1" applyFill="1">
      <alignment/>
      <protection/>
    </xf>
    <xf numFmtId="169" fontId="29" fillId="3" borderId="0" xfId="22" applyNumberFormat="1" applyFont="1" applyFill="1" applyBorder="1" applyAlignment="1" applyProtection="1">
      <alignment horizontal="right"/>
      <protection hidden="1"/>
    </xf>
    <xf numFmtId="0" fontId="29" fillId="3" borderId="0" xfId="22" applyFont="1" applyFill="1" applyBorder="1" applyAlignment="1">
      <alignment horizontal="center"/>
      <protection/>
    </xf>
    <xf numFmtId="0" fontId="15" fillId="3" borderId="0" xfId="22" applyFont="1" applyFill="1" applyBorder="1">
      <alignment/>
      <protection/>
    </xf>
    <xf numFmtId="169" fontId="10" fillId="3" borderId="0" xfId="22" applyNumberFormat="1" applyFont="1" applyFill="1" applyBorder="1" applyAlignment="1">
      <alignment horizontal="right"/>
      <protection/>
    </xf>
    <xf numFmtId="0" fontId="10" fillId="3" borderId="0" xfId="22" applyNumberFormat="1" applyFont="1" applyFill="1" applyBorder="1" applyAlignment="1">
      <alignment horizontal="center"/>
      <protection/>
    </xf>
    <xf numFmtId="0" fontId="5" fillId="3" borderId="0" xfId="22" applyFont="1" applyFill="1" applyBorder="1">
      <alignment/>
      <protection/>
    </xf>
    <xf numFmtId="0" fontId="5" fillId="3" borderId="0" xfId="22" applyFont="1" applyFill="1">
      <alignment/>
      <protection/>
    </xf>
    <xf numFmtId="0" fontId="10" fillId="3" borderId="0" xfId="22" applyFont="1" applyFill="1" applyAlignment="1">
      <alignment horizontal="center"/>
      <protection/>
    </xf>
    <xf numFmtId="0" fontId="32" fillId="3" borderId="0" xfId="22" applyNumberFormat="1" applyFont="1" applyFill="1" applyBorder="1" applyAlignment="1">
      <alignment/>
      <protection/>
    </xf>
    <xf numFmtId="0" fontId="27" fillId="3" borderId="0" xfId="22" applyFont="1" applyFill="1" applyBorder="1" applyAlignment="1" applyProtection="1">
      <alignment/>
      <protection hidden="1"/>
    </xf>
    <xf numFmtId="169" fontId="10" fillId="3" borderId="0" xfId="22" applyNumberFormat="1" applyFont="1" applyFill="1" applyAlignment="1">
      <alignment horizontal="right"/>
      <protection/>
    </xf>
    <xf numFmtId="0" fontId="16" fillId="3" borderId="0" xfId="22" applyFont="1" applyFill="1">
      <alignment/>
      <protection/>
    </xf>
    <xf numFmtId="169" fontId="5" fillId="3" borderId="0" xfId="0" applyNumberFormat="1" applyFont="1" applyFill="1" applyBorder="1" applyAlignment="1">
      <alignment horizontal="right"/>
    </xf>
    <xf numFmtId="0" fontId="29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/>
    </xf>
    <xf numFmtId="0" fontId="5" fillId="3" borderId="0" xfId="22" applyFont="1" applyFill="1" applyBorder="1" applyAlignment="1">
      <alignment horizontal="center"/>
      <protection/>
    </xf>
    <xf numFmtId="169" fontId="5" fillId="3" borderId="0" xfId="22" applyNumberFormat="1" applyFont="1" applyFill="1" applyBorder="1" applyAlignment="1">
      <alignment horizontal="right"/>
      <protection/>
    </xf>
    <xf numFmtId="0" fontId="6" fillId="3" borderId="0" xfId="23" applyNumberFormat="1" applyFont="1" applyFill="1" applyBorder="1" applyAlignment="1" applyProtection="1">
      <alignment vertical="center"/>
      <protection/>
    </xf>
    <xf numFmtId="185" fontId="10" fillId="3" borderId="0" xfId="23" applyNumberFormat="1" applyFont="1" applyFill="1" applyBorder="1" applyAlignment="1" applyProtection="1">
      <alignment vertical="center"/>
      <protection/>
    </xf>
    <xf numFmtId="169" fontId="15" fillId="3" borderId="0" xfId="22" applyNumberFormat="1" applyFont="1" applyFill="1" applyAlignment="1">
      <alignment/>
      <protection/>
    </xf>
    <xf numFmtId="0" fontId="15" fillId="3" borderId="0" xfId="0" applyFont="1" applyFill="1" applyBorder="1" applyAlignment="1">
      <alignment/>
    </xf>
    <xf numFmtId="0" fontId="8" fillId="3" borderId="0" xfId="23" applyNumberFormat="1" applyFont="1" applyFill="1" applyBorder="1" applyAlignment="1" applyProtection="1">
      <alignment horizontal="right" wrapText="1"/>
      <protection/>
    </xf>
    <xf numFmtId="0" fontId="8" fillId="3" borderId="0" xfId="23" applyNumberFormat="1" applyFont="1" applyFill="1" applyBorder="1" applyAlignment="1" applyProtection="1">
      <alignment horizontal="right" vertical="top"/>
      <protection/>
    </xf>
    <xf numFmtId="0" fontId="7" fillId="3" borderId="0" xfId="21" applyFont="1" applyFill="1" applyBorder="1" applyAlignment="1">
      <alignment horizontal="right" vertical="center"/>
      <protection/>
    </xf>
    <xf numFmtId="185" fontId="5" fillId="3" borderId="0" xfId="15" applyNumberFormat="1" applyFont="1" applyFill="1" applyBorder="1" applyAlignment="1" applyProtection="1">
      <alignment vertical="top"/>
      <protection/>
    </xf>
    <xf numFmtId="0" fontId="5" fillId="3" borderId="0" xfId="23" applyNumberFormat="1" applyFont="1" applyFill="1" applyBorder="1" applyAlignment="1" applyProtection="1">
      <alignment vertical="top"/>
      <protection/>
    </xf>
    <xf numFmtId="0" fontId="5" fillId="3" borderId="0" xfId="23" applyFont="1" applyFill="1" applyAlignment="1">
      <alignment horizontal="left"/>
      <protection/>
    </xf>
    <xf numFmtId="185" fontId="10" fillId="3" borderId="0" xfId="15" applyNumberFormat="1" applyFont="1" applyFill="1" applyBorder="1" applyAlignment="1" applyProtection="1">
      <alignment vertical="top"/>
      <protection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169" fontId="6" fillId="4" borderId="0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center"/>
    </xf>
    <xf numFmtId="0" fontId="28" fillId="4" borderId="0" xfId="0" applyFont="1" applyFill="1" applyBorder="1" applyAlignment="1" applyProtection="1">
      <alignment wrapText="1"/>
      <protection hidden="1"/>
    </xf>
    <xf numFmtId="0" fontId="6" fillId="4" borderId="0" xfId="0" applyFont="1" applyFill="1" applyBorder="1" applyAlignment="1">
      <alignment horizontal="center" wrapText="1"/>
    </xf>
    <xf numFmtId="0" fontId="5" fillId="4" borderId="0" xfId="25" applyFont="1" applyFill="1" applyBorder="1" applyAlignment="1">
      <alignment vertical="center"/>
      <protection/>
    </xf>
    <xf numFmtId="0" fontId="10" fillId="4" borderId="0" xfId="25" applyFont="1" applyFill="1" applyAlignment="1">
      <alignment vertical="center"/>
      <protection/>
    </xf>
    <xf numFmtId="0" fontId="10" fillId="4" borderId="0" xfId="22" applyFont="1" applyFill="1" applyBorder="1" applyAlignment="1">
      <alignment vertical="center"/>
      <protection/>
    </xf>
    <xf numFmtId="0" fontId="25" fillId="4" borderId="0" xfId="25" applyFont="1" applyFill="1" applyBorder="1" applyAlignment="1">
      <alignment horizontal="right" vertical="center"/>
      <protection/>
    </xf>
    <xf numFmtId="0" fontId="10" fillId="4" borderId="0" xfId="22" applyFont="1" applyFill="1">
      <alignment/>
      <protection/>
    </xf>
    <xf numFmtId="169" fontId="10" fillId="4" borderId="0" xfId="22" applyNumberFormat="1" applyFont="1" applyFill="1" applyBorder="1">
      <alignment/>
      <protection/>
    </xf>
    <xf numFmtId="169" fontId="10" fillId="4" borderId="0" xfId="22" applyNumberFormat="1" applyFont="1" applyFill="1">
      <alignment/>
      <protection/>
    </xf>
    <xf numFmtId="0" fontId="5" fillId="4" borderId="0" xfId="22" applyFont="1" applyFill="1">
      <alignment/>
      <protection/>
    </xf>
    <xf numFmtId="0" fontId="10" fillId="4" borderId="0" xfId="22" applyFont="1" applyFill="1" applyAlignment="1">
      <alignment horizontal="center"/>
      <protection/>
    </xf>
    <xf numFmtId="169" fontId="10" fillId="4" borderId="0" xfId="22" applyNumberFormat="1" applyFont="1" applyFill="1" applyAlignment="1">
      <alignment horizontal="right"/>
      <protection/>
    </xf>
    <xf numFmtId="0" fontId="10" fillId="4" borderId="0" xfId="22" applyFont="1" applyFill="1" applyBorder="1" applyAlignment="1">
      <alignment horizontal="center"/>
      <protection/>
    </xf>
    <xf numFmtId="0" fontId="10" fillId="4" borderId="0" xfId="25" applyFont="1" applyFill="1" applyBorder="1" applyAlignment="1">
      <alignment horizontal="center" vertical="center"/>
      <protection/>
    </xf>
    <xf numFmtId="0" fontId="16" fillId="4" borderId="0" xfId="22" applyFont="1" applyFill="1">
      <alignment/>
      <protection/>
    </xf>
    <xf numFmtId="0" fontId="9" fillId="3" borderId="0" xfId="21" applyFont="1" applyFill="1" applyBorder="1" applyAlignment="1">
      <alignment vertical="center"/>
      <protection/>
    </xf>
    <xf numFmtId="0" fontId="10" fillId="4" borderId="0" xfId="23" applyNumberFormat="1" applyFont="1" applyFill="1" applyBorder="1" applyAlignment="1" applyProtection="1">
      <alignment vertical="top"/>
      <protection/>
    </xf>
    <xf numFmtId="0" fontId="10" fillId="4" borderId="0" xfId="23" applyNumberFormat="1" applyFont="1" applyFill="1" applyBorder="1" applyAlignment="1" applyProtection="1">
      <alignment vertical="top"/>
      <protection locked="0"/>
    </xf>
    <xf numFmtId="0" fontId="10" fillId="4" borderId="0" xfId="23" applyNumberFormat="1" applyFont="1" applyFill="1" applyBorder="1" applyAlignment="1" applyProtection="1">
      <alignment vertical="center"/>
      <protection/>
    </xf>
    <xf numFmtId="0" fontId="5" fillId="4" borderId="0" xfId="23" applyNumberFormat="1" applyFont="1" applyFill="1" applyBorder="1" applyAlignment="1" applyProtection="1">
      <alignment vertical="center"/>
      <protection/>
    </xf>
    <xf numFmtId="0" fontId="7" fillId="4" borderId="0" xfId="23" applyNumberFormat="1" applyFont="1" applyFill="1" applyBorder="1" applyAlignment="1" applyProtection="1">
      <alignment vertical="center"/>
      <protection/>
    </xf>
    <xf numFmtId="0" fontId="6" fillId="4" borderId="0" xfId="23" applyNumberFormat="1" applyFont="1" applyFill="1" applyBorder="1" applyAlignment="1" applyProtection="1">
      <alignment vertical="center"/>
      <protection/>
    </xf>
    <xf numFmtId="0" fontId="6" fillId="4" borderId="0" xfId="23" applyNumberFormat="1" applyFont="1" applyFill="1" applyBorder="1" applyAlignment="1" applyProtection="1">
      <alignment vertical="top"/>
      <protection/>
    </xf>
    <xf numFmtId="185" fontId="10" fillId="4" borderId="0" xfId="15" applyNumberFormat="1" applyFont="1" applyFill="1" applyBorder="1" applyAlignment="1" applyProtection="1">
      <alignment vertical="top"/>
      <protection/>
    </xf>
    <xf numFmtId="0" fontId="2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9" fontId="5" fillId="2" borderId="3" xfId="0" applyNumberFormat="1" applyFont="1" applyFill="1" applyBorder="1" applyAlignment="1">
      <alignment horizontal="right"/>
    </xf>
    <xf numFmtId="169" fontId="5" fillId="2" borderId="3" xfId="22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 wrapText="1"/>
    </xf>
    <xf numFmtId="0" fontId="28" fillId="3" borderId="0" xfId="0" applyFont="1" applyFill="1" applyBorder="1" applyAlignment="1" applyProtection="1">
      <alignment horizontal="center" wrapText="1"/>
      <protection hidden="1"/>
    </xf>
    <xf numFmtId="0" fontId="28" fillId="3" borderId="0" xfId="0" applyFont="1" applyFill="1" applyBorder="1" applyAlignment="1" applyProtection="1">
      <alignment horizontal="right" vertical="center"/>
      <protection hidden="1"/>
    </xf>
    <xf numFmtId="0" fontId="27" fillId="3" borderId="0" xfId="22" applyFont="1" applyFill="1" applyBorder="1" applyAlignment="1" applyProtection="1">
      <alignment horizontal="right"/>
      <protection hidden="1"/>
    </xf>
    <xf numFmtId="0" fontId="5" fillId="0" borderId="2" xfId="21" applyFont="1" applyFill="1" applyBorder="1" applyAlignment="1">
      <alignment horizontal="left" vertical="center"/>
      <protection/>
    </xf>
    <xf numFmtId="0" fontId="10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9" fillId="3" borderId="0" xfId="21" applyFont="1" applyFill="1" applyBorder="1" applyAlignment="1">
      <alignment horizontal="center" vertical="center"/>
      <protection/>
    </xf>
    <xf numFmtId="0" fontId="32" fillId="3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center" wrapText="1"/>
    </xf>
    <xf numFmtId="0" fontId="5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85" fontId="28" fillId="3" borderId="0" xfId="23" applyNumberFormat="1" applyFont="1" applyFill="1" applyBorder="1" applyAlignment="1" applyProtection="1">
      <alignment horizontal="center" vertical="center" wrapText="1"/>
      <protection hidden="1"/>
    </xf>
    <xf numFmtId="185" fontId="28" fillId="3" borderId="0" xfId="23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21" applyFont="1" applyFill="1" applyBorder="1" applyAlignment="1">
      <alignment horizontal="left" vertical="center"/>
      <protection/>
    </xf>
    <xf numFmtId="0" fontId="0" fillId="3" borderId="0" xfId="0" applyFill="1" applyBorder="1" applyAlignment="1">
      <alignment horizontal="left" vertical="center"/>
    </xf>
    <xf numFmtId="0" fontId="5" fillId="3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65"/>
  <sheetViews>
    <sheetView tabSelected="1" zoomScaleSheetLayoutView="80" workbookViewId="0" topLeftCell="A1">
      <selection activeCell="A63" sqref="A63"/>
    </sheetView>
  </sheetViews>
  <sheetFormatPr defaultColWidth="9.140625" defaultRowHeight="12.75"/>
  <cols>
    <col min="1" max="1" width="56.00390625" style="247" customWidth="1"/>
    <col min="2" max="2" width="9.8515625" style="251" customWidth="1"/>
    <col min="3" max="3" width="2.28125" style="251" customWidth="1"/>
    <col min="4" max="4" width="13.57421875" style="252" customWidth="1"/>
    <col min="5" max="5" width="2.7109375" style="247" customWidth="1"/>
    <col min="6" max="6" width="13.57421875" style="252" customWidth="1"/>
    <col min="7" max="7" width="6.28125" style="247" customWidth="1"/>
    <col min="8" max="8" width="5.00390625" style="247" customWidth="1"/>
    <col min="9" max="255" width="9.140625" style="247" customWidth="1"/>
    <col min="256" max="16384" width="2.7109375" style="247" customWidth="1"/>
  </cols>
  <sheetData>
    <row r="1" spans="1:11" ht="15">
      <c r="A1" s="294" t="e">
        <f>#REF!</f>
        <v>#REF!</v>
      </c>
      <c r="B1" s="288"/>
      <c r="C1" s="288"/>
      <c r="D1" s="288"/>
      <c r="E1" s="288"/>
      <c r="F1" s="288"/>
      <c r="G1" s="182"/>
      <c r="H1" s="182"/>
      <c r="I1" s="182"/>
      <c r="J1" s="182"/>
      <c r="K1" s="182"/>
    </row>
    <row r="2" spans="1:11" s="248" customFormat="1" ht="15">
      <c r="A2" s="289" t="s">
        <v>161</v>
      </c>
      <c r="B2" s="290"/>
      <c r="C2" s="290"/>
      <c r="D2" s="290"/>
      <c r="E2" s="290"/>
      <c r="F2" s="290"/>
      <c r="G2" s="172"/>
      <c r="H2" s="172"/>
      <c r="I2" s="172"/>
      <c r="J2" s="172"/>
      <c r="K2" s="172"/>
    </row>
    <row r="3" spans="1:11" ht="9" customHeight="1">
      <c r="A3" s="38"/>
      <c r="B3" s="33"/>
      <c r="C3" s="39"/>
      <c r="D3" s="40"/>
      <c r="E3" s="39"/>
      <c r="F3" s="40"/>
      <c r="G3" s="182"/>
      <c r="H3" s="182"/>
      <c r="I3" s="182"/>
      <c r="J3" s="182"/>
      <c r="K3" s="182"/>
    </row>
    <row r="4" spans="1:11" ht="15.75" customHeight="1">
      <c r="A4" s="37"/>
      <c r="B4" s="37"/>
      <c r="C4" s="37"/>
      <c r="D4" s="41">
        <v>2008</v>
      </c>
      <c r="E4" s="41"/>
      <c r="F4" s="41">
        <v>2007</v>
      </c>
      <c r="G4" s="172"/>
      <c r="H4" s="172"/>
      <c r="I4" s="172"/>
      <c r="J4" s="182"/>
      <c r="K4" s="182"/>
    </row>
    <row r="5" spans="1:11" ht="15.75" customHeight="1">
      <c r="A5" s="37"/>
      <c r="B5" s="145" t="s">
        <v>0</v>
      </c>
      <c r="C5" s="37"/>
      <c r="D5" s="41" t="s">
        <v>34</v>
      </c>
      <c r="E5" s="36"/>
      <c r="F5" s="41" t="s">
        <v>34</v>
      </c>
      <c r="G5" s="172"/>
      <c r="H5" s="172"/>
      <c r="I5" s="172"/>
      <c r="J5" s="182"/>
      <c r="K5" s="182"/>
    </row>
    <row r="6" spans="1:11" ht="15.75">
      <c r="A6" s="42" t="s">
        <v>36</v>
      </c>
      <c r="B6" s="145"/>
      <c r="C6" s="43"/>
      <c r="D6" s="44"/>
      <c r="E6" s="45"/>
      <c r="F6" s="44"/>
      <c r="G6" s="182"/>
      <c r="H6" s="182"/>
      <c r="I6" s="182"/>
      <c r="J6" s="182"/>
      <c r="K6" s="182"/>
    </row>
    <row r="7" spans="1:11" ht="12.75">
      <c r="A7" s="37"/>
      <c r="B7" s="43"/>
      <c r="C7" s="43"/>
      <c r="D7" s="44"/>
      <c r="E7" s="45"/>
      <c r="F7" s="44"/>
      <c r="G7" s="182"/>
      <c r="H7" s="182"/>
      <c r="I7" s="182"/>
      <c r="J7" s="182"/>
      <c r="K7" s="182"/>
    </row>
    <row r="8" spans="1:11" s="249" customFormat="1" ht="15.75" customHeight="1">
      <c r="A8" s="32" t="s">
        <v>35</v>
      </c>
      <c r="B8" s="46"/>
      <c r="C8" s="47"/>
      <c r="D8" s="48"/>
      <c r="E8" s="49"/>
      <c r="F8" s="48"/>
      <c r="G8" s="189"/>
      <c r="H8" s="189"/>
      <c r="I8" s="189"/>
      <c r="J8" s="189"/>
      <c r="K8" s="189"/>
    </row>
    <row r="9" spans="1:11" s="249" customFormat="1" ht="15.75" customHeight="1">
      <c r="A9" s="51" t="s">
        <v>152</v>
      </c>
      <c r="B9" s="46"/>
      <c r="C9" s="46"/>
      <c r="D9" s="48">
        <v>592</v>
      </c>
      <c r="E9" s="49"/>
      <c r="F9" s="48">
        <v>34</v>
      </c>
      <c r="G9" s="189"/>
      <c r="H9" s="189"/>
      <c r="I9" s="189"/>
      <c r="J9" s="189"/>
      <c r="K9" s="189"/>
    </row>
    <row r="10" spans="1:11" s="249" customFormat="1" ht="15.75" customHeight="1">
      <c r="A10" s="51" t="s">
        <v>117</v>
      </c>
      <c r="B10" s="152"/>
      <c r="C10" s="46"/>
      <c r="D10" s="48">
        <v>148</v>
      </c>
      <c r="E10" s="53"/>
      <c r="F10" s="48">
        <v>873</v>
      </c>
      <c r="G10" s="189"/>
      <c r="H10" s="189"/>
      <c r="I10" s="189"/>
      <c r="J10" s="189"/>
      <c r="K10" s="189"/>
    </row>
    <row r="11" spans="1:11" s="249" customFormat="1" ht="15.75" customHeight="1">
      <c r="A11" s="51" t="s">
        <v>118</v>
      </c>
      <c r="B11" s="152"/>
      <c r="C11" s="46"/>
      <c r="D11" s="48">
        <v>125</v>
      </c>
      <c r="E11" s="53"/>
      <c r="F11" s="48">
        <v>100</v>
      </c>
      <c r="G11" s="189"/>
      <c r="H11" s="189"/>
      <c r="I11" s="189"/>
      <c r="J11" s="189"/>
      <c r="K11" s="189"/>
    </row>
    <row r="12" spans="1:11" s="249" customFormat="1" ht="15">
      <c r="A12" s="51"/>
      <c r="B12" s="152"/>
      <c r="C12" s="46"/>
      <c r="D12" s="58">
        <f>SUM(D9:D11)</f>
        <v>865</v>
      </c>
      <c r="E12" s="50"/>
      <c r="F12" s="58">
        <f>SUM(F9:F11)</f>
        <v>1007</v>
      </c>
      <c r="G12" s="189"/>
      <c r="H12" s="189"/>
      <c r="I12" s="189"/>
      <c r="J12" s="189"/>
      <c r="K12" s="189"/>
    </row>
    <row r="13" spans="1:11" s="249" customFormat="1" ht="15.75" customHeight="1">
      <c r="A13" s="32"/>
      <c r="B13" s="152"/>
      <c r="C13" s="47"/>
      <c r="D13" s="56"/>
      <c r="E13" s="55"/>
      <c r="F13" s="48"/>
      <c r="G13" s="189"/>
      <c r="H13" s="189"/>
      <c r="I13" s="189"/>
      <c r="J13" s="189"/>
      <c r="K13" s="189"/>
    </row>
    <row r="14" spans="1:11" s="249" customFormat="1" ht="15">
      <c r="A14" s="51"/>
      <c r="B14" s="152"/>
      <c r="C14" s="46"/>
      <c r="D14" s="56"/>
      <c r="E14" s="57"/>
      <c r="F14" s="56"/>
      <c r="G14" s="189"/>
      <c r="H14" s="189"/>
      <c r="I14" s="189"/>
      <c r="J14" s="189"/>
      <c r="K14" s="189"/>
    </row>
    <row r="15" spans="1:11" s="249" customFormat="1" ht="15.75" customHeight="1">
      <c r="A15" s="36" t="s">
        <v>38</v>
      </c>
      <c r="B15" s="152"/>
      <c r="C15" s="47"/>
      <c r="D15" s="58">
        <f>D12+D13</f>
        <v>865</v>
      </c>
      <c r="E15" s="57"/>
      <c r="F15" s="58">
        <f>F12</f>
        <v>1007</v>
      </c>
      <c r="G15" s="189"/>
      <c r="H15" s="189"/>
      <c r="I15" s="189"/>
      <c r="J15" s="189"/>
      <c r="K15" s="189"/>
    </row>
    <row r="16" spans="1:11" s="249" customFormat="1" ht="15">
      <c r="A16" s="51"/>
      <c r="B16" s="152"/>
      <c r="C16" s="46"/>
      <c r="D16" s="48"/>
      <c r="E16" s="50"/>
      <c r="F16" s="48"/>
      <c r="G16" s="189"/>
      <c r="H16" s="189"/>
      <c r="I16" s="189"/>
      <c r="J16" s="189"/>
      <c r="K16" s="189"/>
    </row>
    <row r="17" spans="1:11" s="249" customFormat="1" ht="18" customHeight="1">
      <c r="A17" s="36" t="s">
        <v>39</v>
      </c>
      <c r="B17" s="152"/>
      <c r="C17" s="47"/>
      <c r="D17" s="48"/>
      <c r="E17" s="46"/>
      <c r="F17" s="48"/>
      <c r="G17" s="200"/>
      <c r="H17" s="189"/>
      <c r="I17" s="189"/>
      <c r="J17" s="189"/>
      <c r="K17" s="189"/>
    </row>
    <row r="18" spans="1:11" s="249" customFormat="1" ht="15">
      <c r="A18" s="32" t="s">
        <v>40</v>
      </c>
      <c r="B18" s="152"/>
      <c r="C18" s="47"/>
      <c r="D18" s="48"/>
      <c r="E18" s="46"/>
      <c r="F18" s="48"/>
      <c r="G18" s="200"/>
      <c r="H18" s="189"/>
      <c r="I18" s="189"/>
      <c r="J18" s="189"/>
      <c r="K18" s="189"/>
    </row>
    <row r="19" spans="1:11" s="249" customFormat="1" ht="15">
      <c r="A19" s="51" t="s">
        <v>1</v>
      </c>
      <c r="B19" s="152" t="s">
        <v>121</v>
      </c>
      <c r="C19" s="46"/>
      <c r="D19" s="48">
        <v>-277</v>
      </c>
      <c r="E19" s="49"/>
      <c r="F19" s="48">
        <v>-371</v>
      </c>
      <c r="G19" s="201"/>
      <c r="H19" s="189"/>
      <c r="I19" s="189"/>
      <c r="J19" s="189"/>
      <c r="K19" s="189"/>
    </row>
    <row r="20" spans="1:11" s="249" customFormat="1" ht="15">
      <c r="A20" s="51" t="s">
        <v>2</v>
      </c>
      <c r="B20" s="152" t="s">
        <v>122</v>
      </c>
      <c r="C20" s="46"/>
      <c r="D20" s="48">
        <v>-461</v>
      </c>
      <c r="E20" s="49"/>
      <c r="F20" s="48">
        <v>-507</v>
      </c>
      <c r="G20" s="201"/>
      <c r="H20" s="189"/>
      <c r="I20" s="293"/>
      <c r="J20" s="293"/>
      <c r="K20" s="293"/>
    </row>
    <row r="21" spans="1:11" s="249" customFormat="1" ht="15">
      <c r="A21" s="51" t="s">
        <v>3</v>
      </c>
      <c r="B21" s="152" t="s">
        <v>123</v>
      </c>
      <c r="C21" s="46"/>
      <c r="D21" s="48">
        <v>-92</v>
      </c>
      <c r="E21" s="49"/>
      <c r="F21" s="48">
        <v>-78</v>
      </c>
      <c r="G21" s="201"/>
      <c r="H21" s="48"/>
      <c r="I21" s="293"/>
      <c r="J21" s="293"/>
      <c r="K21" s="293"/>
    </row>
    <row r="22" spans="1:11" s="249" customFormat="1" ht="15">
      <c r="A22" s="51" t="s">
        <v>141</v>
      </c>
      <c r="B22" s="152" t="s">
        <v>124</v>
      </c>
      <c r="C22" s="46"/>
      <c r="D22" s="48">
        <v>-231</v>
      </c>
      <c r="E22" s="49"/>
      <c r="F22" s="48">
        <v>-199</v>
      </c>
      <c r="G22" s="201"/>
      <c r="H22" s="48"/>
      <c r="I22" s="293"/>
      <c r="J22" s="293"/>
      <c r="K22" s="293"/>
    </row>
    <row r="23" spans="1:11" s="249" customFormat="1" ht="15">
      <c r="A23" s="51" t="s">
        <v>4</v>
      </c>
      <c r="B23" s="152" t="s">
        <v>125</v>
      </c>
      <c r="C23" s="46"/>
      <c r="D23" s="52">
        <v>-50</v>
      </c>
      <c r="E23" s="49"/>
      <c r="F23" s="48">
        <v>-38</v>
      </c>
      <c r="G23" s="201"/>
      <c r="H23" s="189"/>
      <c r="I23" s="189"/>
      <c r="J23" s="189"/>
      <c r="K23" s="189"/>
    </row>
    <row r="24" spans="1:11" s="249" customFormat="1" ht="15">
      <c r="A24" s="32" t="s">
        <v>37</v>
      </c>
      <c r="B24" s="152"/>
      <c r="C24" s="47"/>
      <c r="D24" s="59">
        <f>SUM(D19:D23)</f>
        <v>-1111</v>
      </c>
      <c r="E24" s="60"/>
      <c r="F24" s="59">
        <f>SUM(F19:F23)</f>
        <v>-1193</v>
      </c>
      <c r="G24" s="202"/>
      <c r="H24" s="189"/>
      <c r="I24" s="189"/>
      <c r="J24" s="189"/>
      <c r="K24" s="189"/>
    </row>
    <row r="25" spans="1:11" s="249" customFormat="1" ht="9" customHeight="1">
      <c r="A25" s="51"/>
      <c r="B25" s="152"/>
      <c r="C25" s="46"/>
      <c r="D25" s="48"/>
      <c r="E25" s="46"/>
      <c r="F25" s="48"/>
      <c r="G25" s="200"/>
      <c r="H25" s="189"/>
      <c r="I25" s="189"/>
      <c r="J25" s="189"/>
      <c r="K25" s="189"/>
    </row>
    <row r="26" spans="1:11" s="249" customFormat="1" ht="15">
      <c r="A26" s="32" t="s">
        <v>41</v>
      </c>
      <c r="B26" s="152"/>
      <c r="C26" s="47"/>
      <c r="D26" s="48"/>
      <c r="E26" s="46"/>
      <c r="F26" s="48"/>
      <c r="G26" s="200"/>
      <c r="H26" s="189"/>
      <c r="I26" s="189"/>
      <c r="J26" s="189"/>
      <c r="K26" s="189"/>
    </row>
    <row r="27" spans="1:11" s="249" customFormat="1" ht="15">
      <c r="A27" s="61" t="s">
        <v>5</v>
      </c>
      <c r="B27" s="153"/>
      <c r="C27" s="62"/>
      <c r="D27" s="48"/>
      <c r="E27" s="49"/>
      <c r="F27" s="48"/>
      <c r="G27" s="201"/>
      <c r="H27" s="189"/>
      <c r="I27" s="189"/>
      <c r="J27" s="189"/>
      <c r="K27" s="189"/>
    </row>
    <row r="28" spans="1:11" s="249" customFormat="1" ht="27" customHeight="1">
      <c r="A28" s="61" t="s">
        <v>153</v>
      </c>
      <c r="B28" s="153"/>
      <c r="C28" s="62"/>
      <c r="D28" s="48"/>
      <c r="E28" s="49"/>
      <c r="F28" s="48"/>
      <c r="G28" s="201"/>
      <c r="H28" s="189"/>
      <c r="I28" s="189"/>
      <c r="J28" s="189"/>
      <c r="K28" s="189"/>
    </row>
    <row r="29" spans="1:11" s="249" customFormat="1" ht="30">
      <c r="A29" s="61" t="s">
        <v>6</v>
      </c>
      <c r="B29" s="153"/>
      <c r="C29" s="62"/>
      <c r="D29" s="48">
        <v>363</v>
      </c>
      <c r="E29" s="49"/>
      <c r="F29" s="48">
        <v>587</v>
      </c>
      <c r="G29" s="201"/>
      <c r="H29" s="189"/>
      <c r="I29" s="189"/>
      <c r="J29" s="189"/>
      <c r="K29" s="189"/>
    </row>
    <row r="30" spans="1:11" s="249" customFormat="1" ht="15">
      <c r="A30" s="61" t="s">
        <v>68</v>
      </c>
      <c r="B30" s="153"/>
      <c r="C30" s="62"/>
      <c r="D30" s="48"/>
      <c r="E30" s="49"/>
      <c r="F30" s="48"/>
      <c r="G30" s="201"/>
      <c r="H30" s="189"/>
      <c r="I30" s="189"/>
      <c r="J30" s="189"/>
      <c r="K30" s="189"/>
    </row>
    <row r="31" spans="1:11" s="249" customFormat="1" ht="15">
      <c r="A31" s="32" t="s">
        <v>37</v>
      </c>
      <c r="B31" s="152" t="s">
        <v>120</v>
      </c>
      <c r="C31" s="47"/>
      <c r="D31" s="54">
        <f>SUM(D27:D30)</f>
        <v>363</v>
      </c>
      <c r="E31" s="53"/>
      <c r="F31" s="54">
        <f>SUM(F27:F30)</f>
        <v>587</v>
      </c>
      <c r="G31" s="203"/>
      <c r="H31" s="189"/>
      <c r="I31" s="189"/>
      <c r="J31" s="189"/>
      <c r="K31" s="189"/>
    </row>
    <row r="32" spans="1:11" s="249" customFormat="1" ht="9" customHeight="1">
      <c r="A32" s="51"/>
      <c r="B32" s="152"/>
      <c r="C32" s="46"/>
      <c r="D32" s="138"/>
      <c r="E32" s="46"/>
      <c r="F32" s="138"/>
      <c r="G32" s="200"/>
      <c r="H32" s="189"/>
      <c r="I32" s="189"/>
      <c r="J32" s="189"/>
      <c r="K32" s="189"/>
    </row>
    <row r="33" spans="1:11" s="249" customFormat="1" ht="15">
      <c r="A33" s="32" t="s">
        <v>104</v>
      </c>
      <c r="B33" s="152" t="s">
        <v>126</v>
      </c>
      <c r="C33" s="47"/>
      <c r="D33" s="58">
        <v>-37</v>
      </c>
      <c r="E33" s="47"/>
      <c r="F33" s="58">
        <v>-23</v>
      </c>
      <c r="G33" s="200"/>
      <c r="H33" s="189"/>
      <c r="I33" s="189"/>
      <c r="J33" s="189"/>
      <c r="K33" s="189"/>
    </row>
    <row r="34" spans="1:11" s="249" customFormat="1" ht="9" customHeight="1">
      <c r="A34" s="32"/>
      <c r="B34" s="152"/>
      <c r="C34" s="47"/>
      <c r="D34" s="159"/>
      <c r="E34" s="47"/>
      <c r="F34" s="159"/>
      <c r="G34" s="200"/>
      <c r="H34" s="189"/>
      <c r="I34" s="189"/>
      <c r="J34" s="189"/>
      <c r="K34" s="189"/>
    </row>
    <row r="35" spans="1:11" s="249" customFormat="1" ht="15" customHeight="1">
      <c r="A35" s="36" t="s">
        <v>42</v>
      </c>
      <c r="B35" s="152"/>
      <c r="C35" s="47"/>
      <c r="D35" s="54">
        <f>D33+D31+D24</f>
        <v>-785</v>
      </c>
      <c r="E35" s="47"/>
      <c r="F35" s="54">
        <f>F33+F31+F24</f>
        <v>-629</v>
      </c>
      <c r="G35" s="200"/>
      <c r="H35" s="189"/>
      <c r="I35" s="189"/>
      <c r="J35" s="189"/>
      <c r="K35" s="189"/>
    </row>
    <row r="36" spans="1:11" s="249" customFormat="1" ht="9" customHeight="1">
      <c r="A36" s="32"/>
      <c r="B36" s="152"/>
      <c r="C36" s="47"/>
      <c r="D36" s="159"/>
      <c r="E36" s="47"/>
      <c r="F36" s="159"/>
      <c r="G36" s="200"/>
      <c r="H36" s="189"/>
      <c r="I36" s="189"/>
      <c r="J36" s="189"/>
      <c r="K36" s="189"/>
    </row>
    <row r="37" spans="1:11" s="249" customFormat="1" ht="15" customHeight="1">
      <c r="A37" s="36" t="s">
        <v>140</v>
      </c>
      <c r="B37" s="152"/>
      <c r="C37" s="47"/>
      <c r="D37" s="54"/>
      <c r="E37" s="47"/>
      <c r="F37" s="54"/>
      <c r="G37" s="200"/>
      <c r="H37" s="189"/>
      <c r="I37" s="189"/>
      <c r="J37" s="189"/>
      <c r="K37" s="189"/>
    </row>
    <row r="38" spans="1:11" s="249" customFormat="1" ht="9" customHeight="1">
      <c r="A38" s="32"/>
      <c r="B38" s="152"/>
      <c r="C38" s="47"/>
      <c r="D38" s="159"/>
      <c r="E38" s="47"/>
      <c r="F38" s="159"/>
      <c r="G38" s="200"/>
      <c r="H38" s="189"/>
      <c r="I38" s="189"/>
      <c r="J38" s="189"/>
      <c r="K38" s="189"/>
    </row>
    <row r="39" spans="1:11" s="249" customFormat="1" ht="15">
      <c r="A39" s="36" t="s">
        <v>136</v>
      </c>
      <c r="B39" s="152"/>
      <c r="C39" s="47"/>
      <c r="D39" s="54">
        <f>D15+D35+D37</f>
        <v>80</v>
      </c>
      <c r="E39" s="47"/>
      <c r="F39" s="54">
        <f>F15+F35+F37</f>
        <v>378</v>
      </c>
      <c r="G39" s="200"/>
      <c r="H39" s="189"/>
      <c r="I39" s="189"/>
      <c r="J39" s="189"/>
      <c r="K39" s="189"/>
    </row>
    <row r="40" spans="1:11" s="249" customFormat="1" ht="9" customHeight="1">
      <c r="A40" s="32"/>
      <c r="B40" s="152"/>
      <c r="C40" s="47"/>
      <c r="D40" s="159"/>
      <c r="E40" s="160"/>
      <c r="F40" s="159"/>
      <c r="G40" s="200"/>
      <c r="H40" s="189"/>
      <c r="I40" s="189"/>
      <c r="J40" s="189"/>
      <c r="K40" s="189"/>
    </row>
    <row r="41" spans="1:11" s="249" customFormat="1" ht="15">
      <c r="A41" s="125" t="s">
        <v>70</v>
      </c>
      <c r="B41" s="152"/>
      <c r="C41" s="47"/>
      <c r="D41" s="161">
        <v>-3</v>
      </c>
      <c r="E41" s="160"/>
      <c r="F41" s="161"/>
      <c r="G41" s="200"/>
      <c r="H41" s="189"/>
      <c r="I41" s="189"/>
      <c r="J41" s="189"/>
      <c r="K41" s="189"/>
    </row>
    <row r="42" spans="1:11" s="249" customFormat="1" ht="15">
      <c r="A42" s="125" t="s">
        <v>73</v>
      </c>
      <c r="B42" s="152"/>
      <c r="C42" s="47"/>
      <c r="D42" s="161"/>
      <c r="E42" s="160"/>
      <c r="F42" s="161"/>
      <c r="G42" s="200"/>
      <c r="H42" s="189"/>
      <c r="I42" s="189"/>
      <c r="J42" s="189"/>
      <c r="K42" s="189"/>
    </row>
    <row r="43" spans="1:11" s="249" customFormat="1" ht="15">
      <c r="A43" s="32" t="s">
        <v>69</v>
      </c>
      <c r="B43" s="152" t="s">
        <v>127</v>
      </c>
      <c r="C43" s="160"/>
      <c r="D43" s="54">
        <f>SUM(D41:D42)</f>
        <v>-3</v>
      </c>
      <c r="E43" s="160"/>
      <c r="F43" s="54">
        <f>SUM(F41:F42)</f>
        <v>0</v>
      </c>
      <c r="G43" s="200"/>
      <c r="H43" s="189"/>
      <c r="I43" s="189"/>
      <c r="J43" s="189"/>
      <c r="K43" s="189"/>
    </row>
    <row r="44" spans="1:11" s="249" customFormat="1" ht="15">
      <c r="A44" s="206"/>
      <c r="B44" s="279"/>
      <c r="C44" s="160"/>
      <c r="D44" s="280"/>
      <c r="E44" s="63"/>
      <c r="F44" s="280"/>
      <c r="G44" s="203"/>
      <c r="H44" s="189"/>
      <c r="I44" s="189"/>
      <c r="J44" s="189"/>
      <c r="K44" s="189"/>
    </row>
    <row r="45" spans="1:11" s="249" customFormat="1" ht="15.75" thickBot="1">
      <c r="A45" s="206" t="s">
        <v>137</v>
      </c>
      <c r="B45" s="279"/>
      <c r="C45" s="160"/>
      <c r="D45" s="281">
        <f>D39+D43</f>
        <v>77</v>
      </c>
      <c r="E45" s="63"/>
      <c r="F45" s="281">
        <f>F39+F43</f>
        <v>378</v>
      </c>
      <c r="G45" s="204"/>
      <c r="H45" s="189"/>
      <c r="I45" s="189"/>
      <c r="J45" s="189"/>
      <c r="K45" s="189"/>
    </row>
    <row r="46" spans="1:11" s="249" customFormat="1" ht="9.75" customHeight="1" thickTop="1">
      <c r="A46" s="206"/>
      <c r="B46" s="232"/>
      <c r="C46" s="160"/>
      <c r="D46" s="231"/>
      <c r="E46" s="134"/>
      <c r="F46" s="231"/>
      <c r="G46" s="205"/>
      <c r="H46" s="189"/>
      <c r="I46" s="189"/>
      <c r="J46" s="189"/>
      <c r="K46" s="189"/>
    </row>
    <row r="47" spans="1:11" s="249" customFormat="1" ht="15">
      <c r="A47" s="292">
        <f>IF(AND($D$45=баланс!$D$65,$F$45=баланс!$F$65),"","ПЕЧАЛБАТА В ОПР НЕ СЪОТВЕТСТВА НА БАЛАНСА!")</f>
      </c>
      <c r="B47" s="292"/>
      <c r="C47" s="292"/>
      <c r="D47" s="187"/>
      <c r="E47" s="188"/>
      <c r="F47" s="187"/>
      <c r="G47" s="189"/>
      <c r="H47" s="189"/>
      <c r="I47" s="189"/>
      <c r="J47" s="189"/>
      <c r="K47" s="189"/>
    </row>
    <row r="48" spans="1:11" s="249" customFormat="1" ht="9.7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s="249" customFormat="1" ht="13.5" customHeight="1">
      <c r="A49" s="292">
        <f>IF(AND($D$45=баланс!$D$65,$F$45=баланс!$F$65),"","ПЕЧАЛБА В БАЛАНСА:")</f>
      </c>
      <c r="B49" s="292"/>
      <c r="C49" s="292"/>
      <c r="D49" s="190">
        <f>IF($D$45=баланс!$D$65,"",баланс!D65)</f>
      </c>
      <c r="E49" s="189"/>
      <c r="F49" s="190">
        <f>IF($F$45=баланс!$F$65,"",баланс!F65)</f>
      </c>
      <c r="G49" s="189"/>
      <c r="H49" s="189"/>
      <c r="I49" s="189"/>
      <c r="J49" s="189"/>
      <c r="K49" s="189"/>
    </row>
    <row r="50" spans="1:11" s="250" customFormat="1" ht="14.25" customHeight="1">
      <c r="A50" s="292">
        <f>IF(AND($D$45=баланс!$D$65,$F$45=баланс!$F$65),"","РАЗЛИКА:")</f>
      </c>
      <c r="B50" s="292"/>
      <c r="C50" s="292"/>
      <c r="D50" s="190">
        <f>IF($D$45=баланс!$D$65,"",баланс!D65-D45)</f>
      </c>
      <c r="E50" s="191"/>
      <c r="F50" s="190">
        <f>IF($F$45=баланс!$F$65,"",баланс!F65-F45)</f>
      </c>
      <c r="G50" s="191"/>
      <c r="H50" s="191"/>
      <c r="I50" s="191"/>
      <c r="J50" s="191"/>
      <c r="K50" s="191"/>
    </row>
    <row r="51" spans="1:11" ht="15">
      <c r="A51" s="192"/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5">
      <c r="A52" s="193" t="s">
        <v>119</v>
      </c>
      <c r="B52" s="194"/>
      <c r="C52" s="182"/>
      <c r="D52" s="182"/>
      <c r="E52" s="182"/>
      <c r="F52" s="182"/>
      <c r="G52" s="182"/>
      <c r="H52" s="182"/>
      <c r="I52" s="182"/>
      <c r="J52" s="182"/>
      <c r="K52" s="182"/>
    </row>
    <row r="53" spans="1:11" ht="15">
      <c r="A53" s="193"/>
      <c r="B53" s="194"/>
      <c r="C53" s="182"/>
      <c r="D53" s="182"/>
      <c r="E53" s="182"/>
      <c r="F53" s="182"/>
      <c r="G53" s="182"/>
      <c r="H53" s="182"/>
      <c r="I53" s="182"/>
      <c r="J53" s="182"/>
      <c r="K53" s="182"/>
    </row>
    <row r="54" spans="1:11" ht="12" customHeight="1">
      <c r="A54" s="195" t="s">
        <v>134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</row>
    <row r="55" spans="1:11" ht="14.25" customHeight="1">
      <c r="A55" s="195" t="e">
        <f>A1</f>
        <v>#REF!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</row>
    <row r="56" spans="1:11" ht="12.75">
      <c r="A56" s="182"/>
      <c r="B56" s="196"/>
      <c r="C56" s="196"/>
      <c r="D56" s="197"/>
      <c r="E56" s="182"/>
      <c r="F56" s="197"/>
      <c r="G56" s="182"/>
      <c r="H56" s="182"/>
      <c r="I56" s="182"/>
      <c r="J56" s="182"/>
      <c r="K56" s="182"/>
    </row>
    <row r="57" spans="1:11" ht="14.25">
      <c r="A57" s="186" t="e">
        <f>#REF!</f>
        <v>#REF!</v>
      </c>
      <c r="B57" s="196"/>
      <c r="C57" s="196"/>
      <c r="D57" s="197"/>
      <c r="E57" s="182"/>
      <c r="F57" s="197"/>
      <c r="G57" s="182"/>
      <c r="H57" s="182"/>
      <c r="I57" s="182"/>
      <c r="J57" s="182"/>
      <c r="K57" s="182"/>
    </row>
    <row r="58" spans="1:11" ht="14.25">
      <c r="A58" s="198" t="e">
        <f>#REF!</f>
        <v>#REF!</v>
      </c>
      <c r="B58" s="196"/>
      <c r="C58" s="196"/>
      <c r="D58" s="197"/>
      <c r="E58" s="182"/>
      <c r="F58" s="197"/>
      <c r="G58" s="182"/>
      <c r="H58" s="182"/>
      <c r="I58" s="182"/>
      <c r="J58" s="182"/>
      <c r="K58" s="182"/>
    </row>
    <row r="59" spans="1:11" ht="12.75">
      <c r="A59" s="182"/>
      <c r="B59" s="196"/>
      <c r="C59" s="196"/>
      <c r="D59" s="197"/>
      <c r="E59" s="182"/>
      <c r="F59" s="197"/>
      <c r="G59" s="182"/>
      <c r="H59" s="182"/>
      <c r="I59" s="182"/>
      <c r="J59" s="182"/>
      <c r="K59" s="182"/>
    </row>
    <row r="60" spans="1:11" ht="14.25">
      <c r="A60" s="186" t="s">
        <v>33</v>
      </c>
      <c r="B60" s="196"/>
      <c r="C60" s="196"/>
      <c r="D60" s="197"/>
      <c r="E60" s="182"/>
      <c r="F60" s="197"/>
      <c r="G60" s="182"/>
      <c r="H60" s="182"/>
      <c r="I60" s="182"/>
      <c r="J60" s="182"/>
      <c r="K60" s="182"/>
    </row>
    <row r="61" spans="1:11" ht="13.5" customHeight="1">
      <c r="A61" s="198" t="e">
        <f>#REF!</f>
        <v>#REF!</v>
      </c>
      <c r="B61" s="196"/>
      <c r="C61" s="196"/>
      <c r="D61" s="197"/>
      <c r="E61" s="182"/>
      <c r="F61" s="197"/>
      <c r="G61" s="182"/>
      <c r="H61" s="182"/>
      <c r="I61" s="182"/>
      <c r="J61" s="182"/>
      <c r="K61" s="182"/>
    </row>
    <row r="62" spans="1:11" ht="12.75">
      <c r="A62" s="182"/>
      <c r="B62" s="196"/>
      <c r="C62" s="196"/>
      <c r="D62" s="197"/>
      <c r="E62" s="182"/>
      <c r="F62" s="197"/>
      <c r="G62" s="182"/>
      <c r="H62" s="182"/>
      <c r="I62" s="182"/>
      <c r="J62" s="182"/>
      <c r="K62" s="182"/>
    </row>
    <row r="63" spans="1:11" ht="14.25">
      <c r="A63" s="199" t="e">
        <f>#REF!</f>
        <v>#REF!</v>
      </c>
      <c r="B63" s="196"/>
      <c r="C63" s="196"/>
      <c r="D63" s="197"/>
      <c r="E63" s="182"/>
      <c r="F63" s="197"/>
      <c r="G63" s="182"/>
      <c r="H63" s="182"/>
      <c r="I63" s="182"/>
      <c r="J63" s="182"/>
      <c r="K63" s="182"/>
    </row>
    <row r="65" ht="15">
      <c r="A65" s="253"/>
    </row>
  </sheetData>
  <mergeCells count="6">
    <mergeCell ref="A50:C50"/>
    <mergeCell ref="A49:C49"/>
    <mergeCell ref="I20:K22"/>
    <mergeCell ref="A1:F1"/>
    <mergeCell ref="A2:F2"/>
    <mergeCell ref="A47:C47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28"/>
  <sheetViews>
    <sheetView zoomScale="95" zoomScaleNormal="95" workbookViewId="0" topLeftCell="A76">
      <selection activeCell="D21" sqref="D21"/>
    </sheetView>
  </sheetViews>
  <sheetFormatPr defaultColWidth="9.140625" defaultRowHeight="12.75"/>
  <cols>
    <col min="1" max="1" width="49.140625" style="247" customWidth="1"/>
    <col min="2" max="2" width="13.57421875" style="256" customWidth="1"/>
    <col min="3" max="3" width="2.8515625" style="251" customWidth="1"/>
    <col min="4" max="4" width="14.28125" style="247" customWidth="1"/>
    <col min="5" max="5" width="3.140625" style="247" customWidth="1"/>
    <col min="6" max="6" width="14.8515625" style="247" customWidth="1"/>
    <col min="7" max="7" width="9.140625" style="247" customWidth="1"/>
    <col min="8" max="8" width="10.8515625" style="247" customWidth="1"/>
    <col min="9" max="9" width="10.28125" style="247" customWidth="1"/>
    <col min="10" max="255" width="9.140625" style="247" customWidth="1"/>
    <col min="256" max="16384" width="2.28125" style="247" customWidth="1"/>
  </cols>
  <sheetData>
    <row r="1" spans="1:10" ht="12.75">
      <c r="A1" s="65" t="e">
        <f>#REF!</f>
        <v>#REF!</v>
      </c>
      <c r="B1" s="66"/>
      <c r="C1" s="65"/>
      <c r="D1" s="67"/>
      <c r="E1" s="65"/>
      <c r="F1" s="67"/>
      <c r="G1" s="182"/>
      <c r="H1" s="182"/>
      <c r="I1" s="182"/>
      <c r="J1" s="182"/>
    </row>
    <row r="2" spans="1:10" s="248" customFormat="1" ht="12.75">
      <c r="A2" s="68" t="s">
        <v>7</v>
      </c>
      <c r="B2" s="69"/>
      <c r="C2" s="68"/>
      <c r="D2" s="70"/>
      <c r="E2" s="68"/>
      <c r="F2" s="70"/>
      <c r="G2" s="172"/>
      <c r="H2" s="172"/>
      <c r="I2" s="172"/>
      <c r="J2" s="172"/>
    </row>
    <row r="3" spans="1:10" ht="15" customHeight="1">
      <c r="A3" s="68" t="s">
        <v>157</v>
      </c>
      <c r="B3" s="71"/>
      <c r="C3" s="37"/>
      <c r="D3" s="72"/>
      <c r="E3" s="37"/>
      <c r="F3" s="72"/>
      <c r="G3" s="182"/>
      <c r="H3" s="182"/>
      <c r="I3" s="182"/>
      <c r="J3" s="182"/>
    </row>
    <row r="4" spans="1:10" ht="15" customHeight="1">
      <c r="A4" s="43"/>
      <c r="B4" s="45"/>
      <c r="C4" s="43"/>
      <c r="D4" s="73"/>
      <c r="E4" s="43"/>
      <c r="F4" s="73"/>
      <c r="G4" s="182"/>
      <c r="H4" s="182"/>
      <c r="I4" s="182"/>
      <c r="J4" s="182"/>
    </row>
    <row r="5" spans="1:10" s="254" customFormat="1" ht="12.75">
      <c r="A5" s="74"/>
      <c r="B5" s="75" t="s">
        <v>0</v>
      </c>
      <c r="C5" s="76"/>
      <c r="D5" s="133" t="s">
        <v>158</v>
      </c>
      <c r="E5" s="78"/>
      <c r="F5" s="133" t="s">
        <v>159</v>
      </c>
      <c r="G5" s="183"/>
      <c r="H5" s="183"/>
      <c r="I5" s="183"/>
      <c r="J5" s="183"/>
    </row>
    <row r="6" spans="1:10" ht="18" customHeight="1">
      <c r="A6" s="68" t="s">
        <v>8</v>
      </c>
      <c r="B6" s="45"/>
      <c r="C6" s="43"/>
      <c r="D6" s="77" t="s">
        <v>34</v>
      </c>
      <c r="E6" s="79"/>
      <c r="F6" s="77" t="s">
        <v>34</v>
      </c>
      <c r="G6" s="182"/>
      <c r="H6" s="182"/>
      <c r="I6" s="182"/>
      <c r="J6" s="182"/>
    </row>
    <row r="7" spans="1:10" ht="23.25" customHeight="1">
      <c r="A7" s="80"/>
      <c r="B7" s="45"/>
      <c r="C7" s="43"/>
      <c r="D7" s="77"/>
      <c r="E7" s="79"/>
      <c r="F7" s="77"/>
      <c r="G7" s="182"/>
      <c r="H7" s="182"/>
      <c r="I7" s="182"/>
      <c r="J7" s="182"/>
    </row>
    <row r="8" spans="1:10" ht="19.5" customHeight="1">
      <c r="A8" s="68" t="s">
        <v>43</v>
      </c>
      <c r="B8" s="81"/>
      <c r="C8" s="82"/>
      <c r="D8" s="83"/>
      <c r="E8" s="35"/>
      <c r="F8" s="83"/>
      <c r="G8" s="284"/>
      <c r="H8" s="284"/>
      <c r="I8" s="284"/>
      <c r="J8" s="182"/>
    </row>
    <row r="9" spans="1:10" ht="8.25" customHeight="1">
      <c r="A9" s="68"/>
      <c r="B9" s="81"/>
      <c r="C9" s="82"/>
      <c r="D9" s="83"/>
      <c r="E9" s="35"/>
      <c r="F9" s="83"/>
      <c r="G9" s="284"/>
      <c r="H9" s="284"/>
      <c r="I9" s="284"/>
      <c r="J9" s="182"/>
    </row>
    <row r="10" spans="1:10" ht="13.5" customHeight="1">
      <c r="A10" s="84" t="s">
        <v>148</v>
      </c>
      <c r="B10" s="158" t="s">
        <v>96</v>
      </c>
      <c r="C10" s="64"/>
      <c r="D10" s="86">
        <f>SUM(D11:D17)</f>
        <v>5654</v>
      </c>
      <c r="E10" s="87"/>
      <c r="F10" s="86">
        <f>SUM(F11:F17)</f>
        <v>5178</v>
      </c>
      <c r="G10" s="284"/>
      <c r="H10" s="284"/>
      <c r="I10" s="284"/>
      <c r="J10" s="182"/>
    </row>
    <row r="11" spans="1:10" ht="12.75" customHeight="1">
      <c r="A11" s="37" t="s">
        <v>80</v>
      </c>
      <c r="B11" s="85"/>
      <c r="C11" s="64"/>
      <c r="D11" s="93">
        <v>3878</v>
      </c>
      <c r="E11" s="35"/>
      <c r="F11" s="93">
        <v>2042</v>
      </c>
      <c r="G11" s="182"/>
      <c r="H11" s="182"/>
      <c r="I11" s="182"/>
      <c r="J11" s="182"/>
    </row>
    <row r="12" spans="1:10" ht="12.75" customHeight="1">
      <c r="A12" s="37" t="s">
        <v>81</v>
      </c>
      <c r="B12" s="85"/>
      <c r="C12" s="64"/>
      <c r="D12" s="93">
        <v>357</v>
      </c>
      <c r="E12" s="35"/>
      <c r="F12" s="93">
        <v>2296</v>
      </c>
      <c r="G12" s="182"/>
      <c r="H12" s="182"/>
      <c r="I12" s="182"/>
      <c r="J12" s="182"/>
    </row>
    <row r="13" spans="1:10" ht="12.75" customHeight="1">
      <c r="A13" s="37" t="s">
        <v>82</v>
      </c>
      <c r="B13" s="85"/>
      <c r="C13" s="64"/>
      <c r="D13" s="93">
        <v>402</v>
      </c>
      <c r="E13" s="35"/>
      <c r="F13" s="93">
        <v>417</v>
      </c>
      <c r="G13" s="182"/>
      <c r="H13" s="182"/>
      <c r="I13" s="182"/>
      <c r="J13" s="182"/>
    </row>
    <row r="14" spans="1:10" ht="12.75" customHeight="1">
      <c r="A14" s="37" t="s">
        <v>83</v>
      </c>
      <c r="B14" s="85"/>
      <c r="C14" s="64"/>
      <c r="D14" s="93">
        <v>383</v>
      </c>
      <c r="E14" s="35"/>
      <c r="F14" s="93">
        <v>199</v>
      </c>
      <c r="G14" s="182"/>
      <c r="H14" s="182"/>
      <c r="I14" s="182"/>
      <c r="J14" s="182"/>
    </row>
    <row r="15" spans="1:10" ht="12.75" customHeight="1">
      <c r="A15" s="37" t="s">
        <v>84</v>
      </c>
      <c r="B15" s="85"/>
      <c r="C15" s="64"/>
      <c r="D15" s="93">
        <v>567</v>
      </c>
      <c r="E15" s="35"/>
      <c r="F15" s="93">
        <v>140</v>
      </c>
      <c r="G15" s="182"/>
      <c r="H15" s="182"/>
      <c r="I15" s="182"/>
      <c r="J15" s="182"/>
    </row>
    <row r="16" spans="1:10" ht="12.75" customHeight="1">
      <c r="A16" s="37" t="s">
        <v>85</v>
      </c>
      <c r="B16" s="85"/>
      <c r="C16" s="64"/>
      <c r="D16" s="93">
        <v>67</v>
      </c>
      <c r="E16" s="35"/>
      <c r="F16" s="93">
        <v>70</v>
      </c>
      <c r="G16" s="182"/>
      <c r="H16" s="182"/>
      <c r="I16" s="182"/>
      <c r="J16" s="182"/>
    </row>
    <row r="17" spans="1:10" ht="12.75" customHeight="1">
      <c r="A17" s="37" t="s">
        <v>86</v>
      </c>
      <c r="B17" s="85"/>
      <c r="C17" s="64"/>
      <c r="D17" s="93"/>
      <c r="E17" s="35"/>
      <c r="F17" s="93">
        <v>14</v>
      </c>
      <c r="G17" s="182"/>
      <c r="H17" s="182"/>
      <c r="I17" s="182"/>
      <c r="J17" s="182"/>
    </row>
    <row r="18" spans="1:10" ht="5.25" customHeight="1">
      <c r="A18" s="37"/>
      <c r="B18" s="85"/>
      <c r="C18" s="64"/>
      <c r="D18" s="88"/>
      <c r="E18" s="89"/>
      <c r="F18" s="88"/>
      <c r="G18" s="284"/>
      <c r="H18" s="284"/>
      <c r="I18" s="284"/>
      <c r="J18" s="182"/>
    </row>
    <row r="19" spans="1:10" ht="13.5" customHeight="1">
      <c r="A19" s="84" t="s">
        <v>44</v>
      </c>
      <c r="B19" s="85" t="s">
        <v>96</v>
      </c>
      <c r="C19" s="64"/>
      <c r="D19" s="86">
        <v>12</v>
      </c>
      <c r="E19" s="87"/>
      <c r="F19" s="86">
        <v>1</v>
      </c>
      <c r="G19" s="284"/>
      <c r="H19" s="284"/>
      <c r="I19" s="284"/>
      <c r="J19" s="182"/>
    </row>
    <row r="20" spans="1:10" ht="5.25" customHeight="1">
      <c r="A20" s="37"/>
      <c r="B20" s="85"/>
      <c r="C20" s="64"/>
      <c r="D20" s="88"/>
      <c r="E20" s="89"/>
      <c r="F20" s="88"/>
      <c r="G20" s="284"/>
      <c r="H20" s="284"/>
      <c r="I20" s="284"/>
      <c r="J20" s="182"/>
    </row>
    <row r="21" spans="1:10" ht="12.75">
      <c r="A21" s="68" t="s">
        <v>105</v>
      </c>
      <c r="B21" s="81"/>
      <c r="C21" s="82"/>
      <c r="D21" s="127">
        <f>D10+D19</f>
        <v>5666</v>
      </c>
      <c r="E21" s="91"/>
      <c r="F21" s="127">
        <f>F10+F19</f>
        <v>5179</v>
      </c>
      <c r="G21" s="284"/>
      <c r="H21" s="284"/>
      <c r="I21" s="284"/>
      <c r="J21" s="182"/>
    </row>
    <row r="22" spans="1:10" ht="12.75">
      <c r="A22" s="68"/>
      <c r="B22" s="85" t="s">
        <v>128</v>
      </c>
      <c r="C22" s="82"/>
      <c r="D22" s="85"/>
      <c r="E22" s="85"/>
      <c r="F22" s="85"/>
      <c r="G22" s="284"/>
      <c r="H22" s="284"/>
      <c r="I22" s="284"/>
      <c r="J22" s="182"/>
    </row>
    <row r="23" spans="1:10" ht="12.75">
      <c r="A23" s="68" t="s">
        <v>146</v>
      </c>
      <c r="B23" s="85" t="s">
        <v>97</v>
      </c>
      <c r="C23" s="82"/>
      <c r="D23" s="85"/>
      <c r="E23" s="85"/>
      <c r="F23" s="85"/>
      <c r="G23" s="284"/>
      <c r="H23" s="284"/>
      <c r="I23" s="284"/>
      <c r="J23" s="182"/>
    </row>
    <row r="24" spans="1:10" ht="12.75">
      <c r="A24" s="37" t="s">
        <v>106</v>
      </c>
      <c r="B24" s="85" t="s">
        <v>128</v>
      </c>
      <c r="C24" s="82"/>
      <c r="D24" s="283">
        <v>479</v>
      </c>
      <c r="E24" s="85"/>
      <c r="F24" s="283">
        <v>470</v>
      </c>
      <c r="G24" s="184"/>
      <c r="H24" s="184"/>
      <c r="I24" s="184"/>
      <c r="J24" s="182"/>
    </row>
    <row r="25" spans="1:10" ht="12.75">
      <c r="A25" s="37" t="s">
        <v>107</v>
      </c>
      <c r="B25" s="85"/>
      <c r="C25" s="82"/>
      <c r="D25" s="283">
        <v>467</v>
      </c>
      <c r="E25" s="85"/>
      <c r="F25" s="283">
        <v>1306</v>
      </c>
      <c r="G25" s="182"/>
      <c r="H25" s="182"/>
      <c r="I25" s="182"/>
      <c r="J25" s="182"/>
    </row>
    <row r="26" spans="1:10" ht="13.5" customHeight="1">
      <c r="A26" s="68" t="s">
        <v>147</v>
      </c>
      <c r="B26" s="85"/>
      <c r="C26" s="64"/>
      <c r="D26" s="147">
        <f>SUM(D24:D25)</f>
        <v>946</v>
      </c>
      <c r="E26" s="93"/>
      <c r="F26" s="147">
        <f>SUM(F24:F25)</f>
        <v>1776</v>
      </c>
      <c r="G26" s="182"/>
      <c r="H26" s="182"/>
      <c r="I26" s="182"/>
      <c r="J26" s="182"/>
    </row>
    <row r="27" spans="1:10" ht="13.5" customHeight="1">
      <c r="A27" s="68"/>
      <c r="B27" s="85"/>
      <c r="C27" s="64"/>
      <c r="D27" s="146"/>
      <c r="E27" s="92"/>
      <c r="F27" s="146"/>
      <c r="G27" s="182"/>
      <c r="H27" s="182"/>
      <c r="I27" s="182"/>
      <c r="J27" s="182"/>
    </row>
    <row r="28" spans="1:10" ht="13.5" customHeight="1">
      <c r="A28" s="68" t="s">
        <v>99</v>
      </c>
      <c r="B28" s="85" t="s">
        <v>98</v>
      </c>
      <c r="C28" s="82"/>
      <c r="D28" s="127">
        <v>50</v>
      </c>
      <c r="E28" s="91"/>
      <c r="F28" s="127">
        <v>0</v>
      </c>
      <c r="G28" s="182"/>
      <c r="H28" s="182"/>
      <c r="I28" s="182"/>
      <c r="J28" s="182"/>
    </row>
    <row r="29" spans="1:10" ht="13.5" customHeight="1">
      <c r="A29" s="68"/>
      <c r="B29" s="85"/>
      <c r="C29" s="64"/>
      <c r="D29" s="146"/>
      <c r="E29" s="93"/>
      <c r="F29" s="92"/>
      <c r="G29" s="182"/>
      <c r="H29" s="182"/>
      <c r="I29" s="182"/>
      <c r="J29" s="182"/>
    </row>
    <row r="30" spans="1:10" ht="8.25" customHeight="1">
      <c r="A30" s="68"/>
      <c r="B30" s="81"/>
      <c r="C30" s="82"/>
      <c r="D30" s="91"/>
      <c r="E30" s="91"/>
      <c r="F30" s="91"/>
      <c r="G30" s="182"/>
      <c r="H30" s="182"/>
      <c r="I30" s="182"/>
      <c r="J30" s="182"/>
    </row>
    <row r="31" spans="1:10" ht="13.5" customHeight="1">
      <c r="A31" s="84" t="s">
        <v>138</v>
      </c>
      <c r="B31" s="81"/>
      <c r="C31" s="82"/>
      <c r="D31" s="90"/>
      <c r="E31" s="91"/>
      <c r="F31" s="90"/>
      <c r="G31" s="182"/>
      <c r="H31" s="182"/>
      <c r="I31" s="182"/>
      <c r="J31" s="182"/>
    </row>
    <row r="32" spans="1:10" ht="6" customHeight="1">
      <c r="A32" s="68"/>
      <c r="B32" s="81"/>
      <c r="C32" s="82"/>
      <c r="D32" s="91"/>
      <c r="E32" s="91"/>
      <c r="F32" s="91"/>
      <c r="G32" s="182"/>
      <c r="H32" s="182"/>
      <c r="I32" s="182"/>
      <c r="J32" s="182"/>
    </row>
    <row r="33" spans="1:10" ht="13.5">
      <c r="A33" s="84" t="s">
        <v>46</v>
      </c>
      <c r="B33" s="85" t="s">
        <v>100</v>
      </c>
      <c r="C33" s="64"/>
      <c r="D33" s="86">
        <v>2699</v>
      </c>
      <c r="E33" s="87"/>
      <c r="F33" s="86">
        <v>2922</v>
      </c>
      <c r="G33" s="182"/>
      <c r="H33" s="182"/>
      <c r="I33" s="182"/>
      <c r="J33" s="182"/>
    </row>
    <row r="34" spans="1:10" ht="5.25" customHeight="1">
      <c r="A34" s="37"/>
      <c r="B34" s="85"/>
      <c r="C34" s="64"/>
      <c r="D34" s="94"/>
      <c r="E34" s="95"/>
      <c r="F34" s="94"/>
      <c r="G34" s="182"/>
      <c r="H34" s="182"/>
      <c r="I34" s="182"/>
      <c r="J34" s="182"/>
    </row>
    <row r="35" spans="1:11" ht="13.5" customHeight="1">
      <c r="A35" s="84" t="s">
        <v>47</v>
      </c>
      <c r="B35" s="85" t="s">
        <v>101</v>
      </c>
      <c r="C35" s="82"/>
      <c r="D35" s="90">
        <v>8313</v>
      </c>
      <c r="E35" s="91"/>
      <c r="F35" s="90">
        <v>5758</v>
      </c>
      <c r="G35" s="284"/>
      <c r="H35" s="284"/>
      <c r="I35" s="284"/>
      <c r="J35" s="284"/>
      <c r="K35" s="255"/>
    </row>
    <row r="36" spans="1:11" ht="6.75" customHeight="1">
      <c r="A36" s="37"/>
      <c r="B36" s="85"/>
      <c r="C36" s="64"/>
      <c r="D36" s="92"/>
      <c r="E36" s="93"/>
      <c r="F36" s="92"/>
      <c r="G36" s="284"/>
      <c r="H36" s="284"/>
      <c r="I36" s="284"/>
      <c r="J36" s="284"/>
      <c r="K36" s="255"/>
    </row>
    <row r="37" spans="1:11" ht="13.5" customHeight="1">
      <c r="A37" s="84" t="s">
        <v>74</v>
      </c>
      <c r="B37" s="85"/>
      <c r="C37" s="64"/>
      <c r="D37" s="90">
        <v>130</v>
      </c>
      <c r="E37" s="93"/>
      <c r="F37" s="90">
        <v>68</v>
      </c>
      <c r="G37" s="284"/>
      <c r="H37" s="284"/>
      <c r="I37" s="284"/>
      <c r="J37" s="284"/>
      <c r="K37" s="255"/>
    </row>
    <row r="38" spans="1:10" ht="6.75" customHeight="1">
      <c r="A38" s="37"/>
      <c r="B38" s="85"/>
      <c r="C38" s="64"/>
      <c r="D38" s="92"/>
      <c r="E38" s="93"/>
      <c r="F38" s="92"/>
      <c r="G38" s="182"/>
      <c r="H38" s="182"/>
      <c r="I38" s="182"/>
      <c r="J38" s="182"/>
    </row>
    <row r="39" spans="1:11" ht="13.5" customHeight="1">
      <c r="A39" s="96" t="s">
        <v>61</v>
      </c>
      <c r="B39" s="85" t="s">
        <v>102</v>
      </c>
      <c r="C39" s="64"/>
      <c r="D39" s="86">
        <v>794</v>
      </c>
      <c r="E39" s="87"/>
      <c r="F39" s="86">
        <v>807</v>
      </c>
      <c r="G39" s="284">
        <f>IF(D39=ОПП!C43,"","РАЗЛИКА В СТОЙНОСТТА НА ПАРИЧНИТЕ СРЕДСТВА МЕЖДУ БАЛАНСА И ОПП!")</f>
      </c>
      <c r="H39" s="284"/>
      <c r="I39" s="284"/>
      <c r="J39" s="284"/>
      <c r="K39" s="255"/>
    </row>
    <row r="40" spans="1:11" ht="6" customHeight="1">
      <c r="A40" s="37"/>
      <c r="B40" s="85"/>
      <c r="C40" s="64"/>
      <c r="D40" s="92"/>
      <c r="E40" s="93"/>
      <c r="F40" s="92"/>
      <c r="G40" s="284"/>
      <c r="H40" s="284"/>
      <c r="I40" s="284"/>
      <c r="J40" s="284"/>
      <c r="K40" s="255"/>
    </row>
    <row r="41" spans="1:11" ht="13.5" customHeight="1">
      <c r="A41" s="68" t="s">
        <v>145</v>
      </c>
      <c r="B41" s="81"/>
      <c r="C41" s="82"/>
      <c r="D41" s="127">
        <f>D31+D33+D35+D37+D39</f>
        <v>11936</v>
      </c>
      <c r="E41" s="91"/>
      <c r="F41" s="127">
        <f>F31+F33+F35+F37+F39</f>
        <v>9555</v>
      </c>
      <c r="G41" s="284"/>
      <c r="H41" s="284"/>
      <c r="I41" s="284"/>
      <c r="J41" s="284"/>
      <c r="K41" s="255"/>
    </row>
    <row r="42" spans="1:10" ht="12.75">
      <c r="A42" s="68"/>
      <c r="B42" s="81"/>
      <c r="C42" s="82"/>
      <c r="D42" s="91"/>
      <c r="E42" s="91"/>
      <c r="F42" s="91"/>
      <c r="G42" s="284"/>
      <c r="H42" s="284"/>
      <c r="I42" s="284"/>
      <c r="J42" s="284"/>
    </row>
    <row r="43" spans="1:10" ht="13.5" thickBot="1">
      <c r="A43" s="68" t="s">
        <v>103</v>
      </c>
      <c r="B43" s="81"/>
      <c r="C43" s="82"/>
      <c r="D43" s="135">
        <f>D21+D26+D28+D41</f>
        <v>18598</v>
      </c>
      <c r="E43" s="91"/>
      <c r="F43" s="135">
        <f>F21+F26+F28+F41</f>
        <v>16510</v>
      </c>
      <c r="G43" s="182"/>
      <c r="H43" s="182"/>
      <c r="I43" s="182"/>
      <c r="J43" s="182"/>
    </row>
    <row r="44" spans="1:10" ht="13.5" thickTop="1">
      <c r="A44" s="37"/>
      <c r="B44" s="85"/>
      <c r="C44" s="64"/>
      <c r="D44" s="88"/>
      <c r="E44" s="89"/>
      <c r="F44" s="88"/>
      <c r="G44" s="182"/>
      <c r="H44" s="182"/>
      <c r="I44" s="182"/>
      <c r="J44" s="182"/>
    </row>
    <row r="45" spans="1:10" ht="12.75">
      <c r="A45" s="35"/>
      <c r="B45" s="85"/>
      <c r="C45" s="64"/>
      <c r="D45" s="83"/>
      <c r="E45" s="35"/>
      <c r="F45" s="83"/>
      <c r="G45" s="182"/>
      <c r="H45" s="182"/>
      <c r="I45" s="182"/>
      <c r="J45" s="182"/>
    </row>
    <row r="46" spans="1:10" ht="12.75">
      <c r="A46" s="35"/>
      <c r="B46" s="85"/>
      <c r="C46" s="64"/>
      <c r="D46" s="83"/>
      <c r="E46" s="35"/>
      <c r="F46" s="83"/>
      <c r="G46" s="182"/>
      <c r="H46" s="182"/>
      <c r="I46" s="182"/>
      <c r="J46" s="182"/>
    </row>
    <row r="47" spans="1:10" ht="12.75">
      <c r="A47" s="65" t="e">
        <f>A1</f>
        <v>#REF!</v>
      </c>
      <c r="B47" s="98"/>
      <c r="C47" s="99"/>
      <c r="D47" s="100"/>
      <c r="E47" s="101"/>
      <c r="F47" s="100"/>
      <c r="G47" s="182"/>
      <c r="H47" s="182"/>
      <c r="I47" s="182"/>
      <c r="J47" s="182"/>
    </row>
    <row r="48" spans="1:10" ht="12.75">
      <c r="A48" s="68" t="s">
        <v>7</v>
      </c>
      <c r="B48" s="85"/>
      <c r="C48" s="64"/>
      <c r="D48" s="83"/>
      <c r="E48" s="35"/>
      <c r="F48" s="83"/>
      <c r="G48" s="182"/>
      <c r="H48" s="182"/>
      <c r="I48" s="182"/>
      <c r="J48" s="182"/>
    </row>
    <row r="49" spans="1:10" ht="12.75">
      <c r="A49" s="68" t="s">
        <v>155</v>
      </c>
      <c r="B49" s="85"/>
      <c r="C49" s="64"/>
      <c r="D49" s="83"/>
      <c r="E49" s="35"/>
      <c r="F49" s="83"/>
      <c r="G49" s="182"/>
      <c r="H49" s="182"/>
      <c r="I49" s="182"/>
      <c r="J49" s="182"/>
    </row>
    <row r="50" spans="1:10" ht="12.75">
      <c r="A50" s="74"/>
      <c r="B50" s="75" t="s">
        <v>0</v>
      </c>
      <c r="C50" s="76"/>
      <c r="D50" s="133" t="s">
        <v>160</v>
      </c>
      <c r="E50" s="78"/>
      <c r="F50" s="133" t="s">
        <v>159</v>
      </c>
      <c r="G50" s="182"/>
      <c r="H50" s="182"/>
      <c r="I50" s="182"/>
      <c r="J50" s="182"/>
    </row>
    <row r="51" spans="1:10" ht="12.75">
      <c r="A51" s="68" t="s">
        <v>9</v>
      </c>
      <c r="B51" s="45"/>
      <c r="C51" s="43"/>
      <c r="D51" s="77" t="s">
        <v>34</v>
      </c>
      <c r="E51" s="79"/>
      <c r="F51" s="77" t="s">
        <v>34</v>
      </c>
      <c r="G51" s="185"/>
      <c r="H51" s="182"/>
      <c r="I51" s="182"/>
      <c r="J51" s="182"/>
    </row>
    <row r="52" spans="1:10" ht="21.75" customHeight="1">
      <c r="A52" s="80"/>
      <c r="B52" s="45"/>
      <c r="C52" s="43"/>
      <c r="D52" s="77"/>
      <c r="E52" s="79"/>
      <c r="F52" s="77"/>
      <c r="G52" s="185"/>
      <c r="H52" s="182"/>
      <c r="I52" s="182"/>
      <c r="J52" s="182"/>
    </row>
    <row r="53" spans="1:10" ht="18" customHeight="1">
      <c r="A53" s="68" t="s">
        <v>48</v>
      </c>
      <c r="B53" s="85" t="s">
        <v>63</v>
      </c>
      <c r="C53" s="82"/>
      <c r="D53" s="102">
        <v>88</v>
      </c>
      <c r="E53" s="102"/>
      <c r="F53" s="102">
        <v>88</v>
      </c>
      <c r="G53" s="182"/>
      <c r="H53" s="182"/>
      <c r="I53" s="182"/>
      <c r="J53" s="182"/>
    </row>
    <row r="54" spans="1:10" ht="6" customHeight="1">
      <c r="A54" s="68"/>
      <c r="B54" s="81"/>
      <c r="C54" s="82"/>
      <c r="D54" s="137"/>
      <c r="E54" s="102"/>
      <c r="F54" s="137"/>
      <c r="G54" s="182"/>
      <c r="H54" s="182"/>
      <c r="I54" s="182"/>
      <c r="J54" s="182"/>
    </row>
    <row r="55" spans="1:10" ht="13.5">
      <c r="A55" s="84" t="s">
        <v>49</v>
      </c>
      <c r="B55" s="144" t="s">
        <v>130</v>
      </c>
      <c r="C55" s="64"/>
      <c r="D55" s="129">
        <f>SUM(D53:D54)</f>
        <v>88</v>
      </c>
      <c r="E55" s="103"/>
      <c r="F55" s="129">
        <f>SUM(F53:F54)</f>
        <v>88</v>
      </c>
      <c r="G55" s="182"/>
      <c r="H55" s="182"/>
      <c r="I55" s="182"/>
      <c r="J55" s="182"/>
    </row>
    <row r="56" spans="1:10" ht="9" customHeight="1">
      <c r="A56" s="84"/>
      <c r="B56" s="85"/>
      <c r="C56" s="64"/>
      <c r="D56" s="104"/>
      <c r="E56" s="105"/>
      <c r="F56" s="104"/>
      <c r="G56" s="182"/>
      <c r="H56" s="182"/>
      <c r="I56" s="182"/>
      <c r="J56" s="182"/>
    </row>
    <row r="57" spans="1:10" ht="13.5">
      <c r="A57" s="84" t="s">
        <v>52</v>
      </c>
      <c r="B57" s="85"/>
      <c r="C57" s="64"/>
      <c r="D57" s="104"/>
      <c r="E57" s="105"/>
      <c r="F57" s="104"/>
      <c r="G57" s="182"/>
      <c r="H57" s="182"/>
      <c r="I57" s="182"/>
      <c r="J57" s="182"/>
    </row>
    <row r="58" spans="1:10" ht="12.75">
      <c r="A58" s="71" t="s">
        <v>60</v>
      </c>
      <c r="B58" s="85"/>
      <c r="C58" s="85"/>
      <c r="D58" s="104">
        <v>3698</v>
      </c>
      <c r="E58" s="105"/>
      <c r="F58" s="104">
        <v>3673</v>
      </c>
      <c r="G58" s="182" t="s">
        <v>63</v>
      </c>
      <c r="H58" s="182"/>
      <c r="I58" s="182"/>
      <c r="J58" s="182"/>
    </row>
    <row r="59" spans="1:10" ht="12.75">
      <c r="A59" s="37" t="s">
        <v>10</v>
      </c>
      <c r="B59" s="85"/>
      <c r="C59" s="64"/>
      <c r="D59" s="104">
        <v>9</v>
      </c>
      <c r="E59" s="105"/>
      <c r="F59" s="104">
        <v>9</v>
      </c>
      <c r="G59" s="284"/>
      <c r="H59" s="284"/>
      <c r="I59" s="284"/>
      <c r="J59" s="182"/>
    </row>
    <row r="60" spans="1:10" ht="12.75">
      <c r="A60" s="37" t="s">
        <v>50</v>
      </c>
      <c r="B60" s="85"/>
      <c r="C60" s="64"/>
      <c r="D60" s="106">
        <v>1445</v>
      </c>
      <c r="E60" s="105"/>
      <c r="F60" s="106">
        <v>1445</v>
      </c>
      <c r="G60" s="284"/>
      <c r="H60" s="284"/>
      <c r="I60" s="284"/>
      <c r="J60" s="182"/>
    </row>
    <row r="61" spans="1:10" ht="13.5">
      <c r="A61" s="84" t="s">
        <v>37</v>
      </c>
      <c r="B61" s="85" t="s">
        <v>129</v>
      </c>
      <c r="C61" s="64"/>
      <c r="D61" s="136">
        <f>SUM(D58:D60)</f>
        <v>5152</v>
      </c>
      <c r="E61" s="103"/>
      <c r="F61" s="136">
        <f>SUM(F58:F60)</f>
        <v>5127</v>
      </c>
      <c r="G61" s="284"/>
      <c r="H61" s="284"/>
      <c r="I61" s="284"/>
      <c r="J61" s="182"/>
    </row>
    <row r="62" spans="1:10" ht="9" customHeight="1">
      <c r="A62" s="37"/>
      <c r="B62" s="85"/>
      <c r="C62" s="64"/>
      <c r="D62" s="104"/>
      <c r="E62" s="105"/>
      <c r="F62" s="104"/>
      <c r="G62" s="182"/>
      <c r="H62" s="182"/>
      <c r="I62" s="182"/>
      <c r="J62" s="182"/>
    </row>
    <row r="63" spans="1:10" ht="13.5">
      <c r="A63" s="84" t="s">
        <v>53</v>
      </c>
      <c r="B63" s="85"/>
      <c r="C63" s="64"/>
      <c r="D63" s="104"/>
      <c r="E63" s="105"/>
      <c r="F63" s="104"/>
      <c r="G63" s="182"/>
      <c r="H63" s="182"/>
      <c r="I63" s="182"/>
      <c r="J63" s="182"/>
    </row>
    <row r="64" spans="1:10" ht="12.75">
      <c r="A64" s="124" t="s">
        <v>75</v>
      </c>
      <c r="B64" s="85"/>
      <c r="C64" s="64"/>
      <c r="D64" s="104">
        <v>2052</v>
      </c>
      <c r="E64" s="105"/>
      <c r="F64" s="104">
        <v>-783</v>
      </c>
      <c r="G64" s="182" t="s">
        <v>63</v>
      </c>
      <c r="H64" s="182"/>
      <c r="I64" s="182"/>
      <c r="J64" s="182"/>
    </row>
    <row r="65" spans="1:10" ht="12.75" customHeight="1">
      <c r="A65" s="37" t="s">
        <v>76</v>
      </c>
      <c r="B65" s="85"/>
      <c r="C65" s="64"/>
      <c r="D65" s="106">
        <v>77</v>
      </c>
      <c r="E65" s="105"/>
      <c r="F65" s="106">
        <v>378</v>
      </c>
      <c r="G65" s="284"/>
      <c r="H65" s="284"/>
      <c r="I65" s="284"/>
      <c r="J65" s="284"/>
    </row>
    <row r="66" spans="1:10" ht="13.5">
      <c r="A66" s="84" t="s">
        <v>45</v>
      </c>
      <c r="B66" s="85" t="s">
        <v>131</v>
      </c>
      <c r="C66" s="64"/>
      <c r="D66" s="136">
        <f>SUM(D64:D65)</f>
        <v>2129</v>
      </c>
      <c r="E66" s="105"/>
      <c r="F66" s="136">
        <f>SUM(F64:F65)</f>
        <v>-405</v>
      </c>
      <c r="G66" s="284"/>
      <c r="H66" s="284"/>
      <c r="I66" s="284"/>
      <c r="J66" s="284"/>
    </row>
    <row r="67" spans="1:10" ht="10.5" customHeight="1">
      <c r="A67" s="37"/>
      <c r="B67" s="85"/>
      <c r="C67" s="64"/>
      <c r="D67" s="126"/>
      <c r="E67" s="105"/>
      <c r="F67" s="126"/>
      <c r="G67" s="184"/>
      <c r="H67" s="184"/>
      <c r="I67" s="184"/>
      <c r="J67" s="182"/>
    </row>
    <row r="68" spans="1:10" ht="12.75">
      <c r="A68" s="68" t="s">
        <v>51</v>
      </c>
      <c r="B68" s="81"/>
      <c r="C68" s="82"/>
      <c r="D68" s="127">
        <f>D55+D61+D66</f>
        <v>7369</v>
      </c>
      <c r="E68" s="91"/>
      <c r="F68" s="127">
        <v>4810</v>
      </c>
      <c r="G68" s="182"/>
      <c r="H68" s="182"/>
      <c r="I68" s="182"/>
      <c r="J68" s="182"/>
    </row>
    <row r="69" spans="1:10" ht="6.75" customHeight="1">
      <c r="A69" s="37"/>
      <c r="B69" s="85"/>
      <c r="C69" s="64"/>
      <c r="D69" s="104"/>
      <c r="E69" s="105"/>
      <c r="F69" s="104"/>
      <c r="G69" s="182"/>
      <c r="H69" s="182"/>
      <c r="I69" s="182"/>
      <c r="J69" s="182"/>
    </row>
    <row r="70" spans="1:10" ht="10.5" customHeight="1">
      <c r="A70" s="68" t="s">
        <v>149</v>
      </c>
      <c r="B70" s="81" t="s">
        <v>132</v>
      </c>
      <c r="C70" s="82"/>
      <c r="D70" s="91"/>
      <c r="E70" s="91"/>
      <c r="F70" s="91"/>
      <c r="G70" s="182"/>
      <c r="H70" s="182"/>
      <c r="I70" s="182"/>
      <c r="J70" s="182"/>
    </row>
    <row r="71" spans="1:10" ht="7.5" customHeight="1">
      <c r="A71" s="68"/>
      <c r="B71" s="81"/>
      <c r="C71" s="82"/>
      <c r="D71" s="91"/>
      <c r="E71" s="91"/>
      <c r="F71" s="91"/>
      <c r="G71" s="182"/>
      <c r="H71" s="182"/>
      <c r="I71" s="182"/>
      <c r="J71" s="182"/>
    </row>
    <row r="72" spans="1:10" ht="1.5" customHeight="1">
      <c r="A72" s="84"/>
      <c r="B72" s="85"/>
      <c r="C72" s="64"/>
      <c r="D72" s="92"/>
      <c r="E72" s="93"/>
      <c r="F72" s="92"/>
      <c r="G72" s="182"/>
      <c r="H72" s="182"/>
      <c r="I72" s="182"/>
      <c r="J72" s="182"/>
    </row>
    <row r="73" spans="1:10" ht="12.75">
      <c r="A73" s="37" t="s">
        <v>142</v>
      </c>
      <c r="B73" s="85" t="s">
        <v>63</v>
      </c>
      <c r="C73" s="64"/>
      <c r="D73" s="107"/>
      <c r="E73" s="107"/>
      <c r="F73" s="107">
        <v>2978</v>
      </c>
      <c r="G73" s="182"/>
      <c r="H73" s="182"/>
      <c r="I73" s="182"/>
      <c r="J73" s="182"/>
    </row>
    <row r="74" spans="1:10" ht="12.75">
      <c r="A74" s="37" t="s">
        <v>77</v>
      </c>
      <c r="B74" s="85"/>
      <c r="C74" s="64"/>
      <c r="D74" s="107">
        <v>722</v>
      </c>
      <c r="E74" s="107"/>
      <c r="F74" s="107">
        <v>119</v>
      </c>
      <c r="G74" s="182"/>
      <c r="H74" s="182"/>
      <c r="I74" s="182"/>
      <c r="J74" s="182"/>
    </row>
    <row r="75" spans="1:10" ht="12.75">
      <c r="A75" s="37" t="s">
        <v>133</v>
      </c>
      <c r="B75" s="81"/>
      <c r="C75" s="82"/>
      <c r="D75" s="91">
        <v>687</v>
      </c>
      <c r="E75" s="91"/>
      <c r="F75" s="91"/>
      <c r="G75" s="182"/>
      <c r="H75" s="182"/>
      <c r="I75" s="182"/>
      <c r="J75" s="182"/>
    </row>
    <row r="76" spans="1:10" ht="13.5">
      <c r="A76" s="84" t="s">
        <v>37</v>
      </c>
      <c r="B76" s="81"/>
      <c r="C76" s="82"/>
      <c r="D76" s="127">
        <f>SUM(D73:D75)</f>
        <v>1409</v>
      </c>
      <c r="E76" s="91"/>
      <c r="F76" s="127">
        <f>SUM(F73:F75)</f>
        <v>3097</v>
      </c>
      <c r="G76" s="182"/>
      <c r="H76" s="182"/>
      <c r="I76" s="182"/>
      <c r="J76" s="182"/>
    </row>
    <row r="77" spans="1:10" ht="14.25" customHeight="1">
      <c r="A77" s="97"/>
      <c r="B77" s="108"/>
      <c r="C77" s="109"/>
      <c r="D77" s="110"/>
      <c r="E77" s="103"/>
      <c r="F77" s="110"/>
      <c r="G77" s="284"/>
      <c r="H77" s="284"/>
      <c r="I77" s="284"/>
      <c r="J77" s="182"/>
    </row>
    <row r="78" spans="1:10" ht="12.75">
      <c r="A78" s="68" t="s">
        <v>139</v>
      </c>
      <c r="B78" s="85"/>
      <c r="C78" s="64"/>
      <c r="D78" s="129">
        <v>404</v>
      </c>
      <c r="E78" s="103"/>
      <c r="F78" s="129"/>
      <c r="G78" s="284"/>
      <c r="H78" s="284"/>
      <c r="I78" s="284"/>
      <c r="J78" s="182"/>
    </row>
    <row r="79" spans="1:10" ht="12.75">
      <c r="A79" s="68"/>
      <c r="B79" s="85"/>
      <c r="C79" s="64"/>
      <c r="D79" s="110"/>
      <c r="E79" s="103"/>
      <c r="F79" s="110"/>
      <c r="G79" s="284"/>
      <c r="H79" s="284"/>
      <c r="I79" s="284"/>
      <c r="J79" s="182"/>
    </row>
    <row r="80" spans="1:10" ht="12.75">
      <c r="A80" s="68" t="s">
        <v>150</v>
      </c>
      <c r="B80" s="81"/>
      <c r="C80" s="82"/>
      <c r="D80" s="104"/>
      <c r="E80" s="105"/>
      <c r="F80" s="104"/>
      <c r="G80" s="182"/>
      <c r="H80" s="182"/>
      <c r="I80" s="182"/>
      <c r="J80" s="182"/>
    </row>
    <row r="81" spans="1:10" ht="3" customHeight="1">
      <c r="A81" s="68"/>
      <c r="B81" s="81"/>
      <c r="C81" s="82"/>
      <c r="D81" s="104"/>
      <c r="E81" s="105"/>
      <c r="F81" s="104"/>
      <c r="G81" s="182"/>
      <c r="H81" s="182"/>
      <c r="I81" s="182"/>
      <c r="J81" s="182"/>
    </row>
    <row r="82" spans="1:10" ht="13.5">
      <c r="A82" s="84"/>
      <c r="B82" s="108"/>
      <c r="C82" s="109"/>
      <c r="D82" s="104"/>
      <c r="E82" s="105"/>
      <c r="F82" s="104"/>
      <c r="G82" s="182"/>
      <c r="H82" s="182"/>
      <c r="I82" s="182"/>
      <c r="J82" s="182"/>
    </row>
    <row r="83" spans="1:10" ht="12.75">
      <c r="A83" s="37" t="s">
        <v>79</v>
      </c>
      <c r="B83" s="85" t="s">
        <v>63</v>
      </c>
      <c r="C83" s="64"/>
      <c r="D83" s="104">
        <v>8176</v>
      </c>
      <c r="E83" s="105"/>
      <c r="F83" s="104">
        <v>6548</v>
      </c>
      <c r="G83" s="182"/>
      <c r="H83" s="182"/>
      <c r="I83" s="182"/>
      <c r="J83" s="182"/>
    </row>
    <row r="84" spans="1:10" ht="11.25" customHeight="1">
      <c r="A84" s="37" t="s">
        <v>144</v>
      </c>
      <c r="B84" s="85" t="s">
        <v>63</v>
      </c>
      <c r="C84" s="64"/>
      <c r="D84" s="104"/>
      <c r="E84" s="105"/>
      <c r="F84" s="104"/>
      <c r="G84" s="182"/>
      <c r="H84" s="182"/>
      <c r="I84" s="182"/>
      <c r="J84" s="182"/>
    </row>
    <row r="85" spans="1:10" ht="12.75">
      <c r="A85" s="37" t="s">
        <v>78</v>
      </c>
      <c r="B85" s="85"/>
      <c r="C85" s="64"/>
      <c r="D85" s="104">
        <v>1069</v>
      </c>
      <c r="E85" s="105"/>
      <c r="F85" s="104">
        <v>1040</v>
      </c>
      <c r="G85" s="284"/>
      <c r="H85" s="284"/>
      <c r="I85" s="284"/>
      <c r="J85" s="182"/>
    </row>
    <row r="86" spans="1:10" ht="12.75" customHeight="1">
      <c r="A86" s="37" t="s">
        <v>143</v>
      </c>
      <c r="B86" s="85" t="s">
        <v>63</v>
      </c>
      <c r="C86" s="64"/>
      <c r="D86" s="104">
        <v>171</v>
      </c>
      <c r="E86" s="105"/>
      <c r="F86" s="104">
        <v>1015</v>
      </c>
      <c r="G86" s="284"/>
      <c r="H86" s="284"/>
      <c r="I86" s="284"/>
      <c r="J86" s="182"/>
    </row>
    <row r="87" spans="1:10" ht="12.75">
      <c r="A87" s="68" t="s">
        <v>151</v>
      </c>
      <c r="B87" s="85" t="s">
        <v>132</v>
      </c>
      <c r="C87" s="82"/>
      <c r="D87" s="128">
        <f>SUM(D83:D86)</f>
        <v>9416</v>
      </c>
      <c r="E87" s="91"/>
      <c r="F87" s="128">
        <f>SUM(F83:F86)</f>
        <v>8603</v>
      </c>
      <c r="G87" s="284"/>
      <c r="H87" s="284"/>
      <c r="I87" s="284"/>
      <c r="J87" s="182"/>
    </row>
    <row r="88" spans="1:10" ht="7.5" customHeight="1">
      <c r="A88" s="37"/>
      <c r="B88" s="85"/>
      <c r="C88" s="64"/>
      <c r="D88" s="104"/>
      <c r="E88" s="105"/>
      <c r="F88" s="104"/>
      <c r="G88" s="182"/>
      <c r="H88" s="182"/>
      <c r="I88" s="182"/>
      <c r="J88" s="182"/>
    </row>
    <row r="89" spans="1:10" ht="12.75">
      <c r="A89" s="37"/>
      <c r="B89" s="85"/>
      <c r="C89" s="64"/>
      <c r="D89" s="106"/>
      <c r="E89" s="105"/>
      <c r="F89" s="106"/>
      <c r="G89" s="182"/>
      <c r="H89" s="182"/>
      <c r="I89" s="182"/>
      <c r="J89" s="182"/>
    </row>
    <row r="90" spans="1:10" ht="13.5" thickBot="1">
      <c r="A90" s="68" t="s">
        <v>135</v>
      </c>
      <c r="B90" s="81"/>
      <c r="C90" s="82"/>
      <c r="D90" s="135">
        <f>D78+D68+D87+D76</f>
        <v>18598</v>
      </c>
      <c r="E90" s="91"/>
      <c r="F90" s="135">
        <f>F78+F68+F87+F76</f>
        <v>16510</v>
      </c>
      <c r="G90" s="182"/>
      <c r="H90" s="182"/>
      <c r="I90" s="182"/>
      <c r="J90" s="182"/>
    </row>
    <row r="91" spans="1:10" ht="13.5" thickTop="1">
      <c r="A91" s="37"/>
      <c r="B91" s="211"/>
      <c r="C91" s="196"/>
      <c r="D91" s="233"/>
      <c r="E91" s="233"/>
      <c r="F91" s="233"/>
      <c r="G91" s="182"/>
      <c r="H91" s="182"/>
      <c r="I91" s="182"/>
      <c r="J91" s="182"/>
    </row>
    <row r="92" spans="1:10" ht="12.75">
      <c r="A92" s="285">
        <f>IF(AND($D$43=$D$90,$F$43=$F$90),"","СУМАТА НА АКТИВА Е:")</f>
      </c>
      <c r="B92" s="285"/>
      <c r="C92" s="285"/>
      <c r="D92" s="207">
        <f>IF($D$43=$D$90,"",$D$43)</f>
      </c>
      <c r="E92" s="208"/>
      <c r="F92" s="207">
        <f>IF($D$43=$D$90,"",$D$43)</f>
      </c>
      <c r="G92" s="182"/>
      <c r="H92" s="182"/>
      <c r="I92" s="182"/>
      <c r="J92" s="182"/>
    </row>
    <row r="93" spans="1:10" ht="12.75">
      <c r="A93" s="285">
        <f>IF(AND($D$43=$D$90,$F$43=$F$90),"","РАЗЛИКА:")</f>
      </c>
      <c r="B93" s="285"/>
      <c r="C93" s="285"/>
      <c r="D93" s="207">
        <f>IF($D$43=$D$90,"",$D$43-$D$90)</f>
      </c>
      <c r="E93" s="209"/>
      <c r="F93" s="207">
        <f>IF($D$43=$D$90,"",$D$43-$D$90)</f>
      </c>
      <c r="G93" s="182"/>
      <c r="H93" s="182"/>
      <c r="I93" s="182"/>
      <c r="J93" s="182"/>
    </row>
    <row r="94" spans="1:10" ht="15" hidden="1">
      <c r="A94" s="193"/>
      <c r="B94" s="194"/>
      <c r="C94" s="182"/>
      <c r="D94" s="182"/>
      <c r="E94" s="182"/>
      <c r="F94" s="182"/>
      <c r="G94" s="182"/>
      <c r="H94" s="182"/>
      <c r="I94" s="182"/>
      <c r="J94" s="182"/>
    </row>
    <row r="95" spans="1:10" ht="15" hidden="1">
      <c r="A95" s="193"/>
      <c r="B95" s="194"/>
      <c r="C95" s="182"/>
      <c r="D95" s="182"/>
      <c r="E95" s="182"/>
      <c r="F95" s="182"/>
      <c r="G95" s="182"/>
      <c r="H95" s="182"/>
      <c r="I95" s="182"/>
      <c r="J95" s="182"/>
    </row>
    <row r="96" spans="1:10" ht="13.5" hidden="1">
      <c r="A96" s="210"/>
      <c r="B96" s="211"/>
      <c r="C96" s="196"/>
      <c r="D96" s="182"/>
      <c r="E96" s="182"/>
      <c r="F96" s="182"/>
      <c r="G96" s="182"/>
      <c r="H96" s="182"/>
      <c r="I96" s="182"/>
      <c r="J96" s="182"/>
    </row>
    <row r="97" spans="1:10" ht="14.25" hidden="1">
      <c r="A97" s="212"/>
      <c r="B97" s="211"/>
      <c r="C97" s="196"/>
      <c r="D97" s="182"/>
      <c r="E97" s="182"/>
      <c r="F97" s="182"/>
      <c r="G97" s="182"/>
      <c r="H97" s="182"/>
      <c r="I97" s="182"/>
      <c r="J97" s="182"/>
    </row>
    <row r="98" spans="1:10" ht="14.25" hidden="1">
      <c r="A98" s="213"/>
      <c r="B98" s="211"/>
      <c r="C98" s="196"/>
      <c r="D98" s="182"/>
      <c r="E98" s="182"/>
      <c r="F98" s="182"/>
      <c r="G98" s="182"/>
      <c r="H98" s="182"/>
      <c r="I98" s="182"/>
      <c r="J98" s="182"/>
    </row>
    <row r="99" spans="1:10" ht="12.75" hidden="1">
      <c r="A99" s="214"/>
      <c r="B99" s="211"/>
      <c r="C99" s="196"/>
      <c r="D99" s="182"/>
      <c r="E99" s="182"/>
      <c r="F99" s="182"/>
      <c r="G99" s="182"/>
      <c r="H99" s="182"/>
      <c r="I99" s="182"/>
      <c r="J99" s="182"/>
    </row>
    <row r="100" spans="1:10" ht="12.75" hidden="1">
      <c r="A100" s="215"/>
      <c r="B100" s="211"/>
      <c r="C100" s="196"/>
      <c r="D100" s="182"/>
      <c r="E100" s="182"/>
      <c r="F100" s="182"/>
      <c r="G100" s="182"/>
      <c r="H100" s="182"/>
      <c r="I100" s="182"/>
      <c r="J100" s="182"/>
    </row>
    <row r="101" spans="1:10" ht="14.25" hidden="1">
      <c r="A101" s="216"/>
      <c r="B101" s="211"/>
      <c r="C101" s="196"/>
      <c r="D101" s="182"/>
      <c r="E101" s="182"/>
      <c r="F101" s="182"/>
      <c r="G101" s="182"/>
      <c r="H101" s="182"/>
      <c r="I101" s="182"/>
      <c r="J101" s="182"/>
    </row>
    <row r="102" spans="1:10" ht="12.75" hidden="1">
      <c r="A102" s="182"/>
      <c r="B102" s="211"/>
      <c r="C102" s="196"/>
      <c r="D102" s="182"/>
      <c r="E102" s="182"/>
      <c r="F102" s="182"/>
      <c r="G102" s="182"/>
      <c r="H102" s="182"/>
      <c r="I102" s="182"/>
      <c r="J102" s="182"/>
    </row>
    <row r="103" spans="1:10" ht="12.75" hidden="1">
      <c r="A103" s="182"/>
      <c r="B103" s="211"/>
      <c r="C103" s="196"/>
      <c r="D103" s="182"/>
      <c r="E103" s="182"/>
      <c r="F103" s="182"/>
      <c r="G103" s="182"/>
      <c r="H103" s="182"/>
      <c r="I103" s="182"/>
      <c r="J103" s="182"/>
    </row>
    <row r="104" spans="1:10" ht="12.75" hidden="1">
      <c r="A104" s="182"/>
      <c r="B104" s="211"/>
      <c r="C104" s="196"/>
      <c r="D104" s="182"/>
      <c r="E104" s="182"/>
      <c r="F104" s="182"/>
      <c r="G104" s="182"/>
      <c r="H104" s="182"/>
      <c r="I104" s="182"/>
      <c r="J104" s="182"/>
    </row>
    <row r="105" spans="1:10" ht="13.5" hidden="1">
      <c r="A105" s="210"/>
      <c r="B105" s="211"/>
      <c r="C105" s="196"/>
      <c r="D105" s="182"/>
      <c r="E105" s="182"/>
      <c r="F105" s="182"/>
      <c r="G105" s="182"/>
      <c r="H105" s="182"/>
      <c r="I105" s="182"/>
      <c r="J105" s="182"/>
    </row>
    <row r="106" spans="1:10" ht="12.75" hidden="1">
      <c r="A106" s="182"/>
      <c r="B106" s="211"/>
      <c r="C106" s="196"/>
      <c r="D106" s="182"/>
      <c r="E106" s="182"/>
      <c r="F106" s="182"/>
      <c r="G106" s="182"/>
      <c r="H106" s="182"/>
      <c r="I106" s="182"/>
      <c r="J106" s="182"/>
    </row>
    <row r="107" spans="1:10" ht="12.75" hidden="1">
      <c r="A107" s="182"/>
      <c r="B107" s="211"/>
      <c r="C107" s="196"/>
      <c r="D107" s="182"/>
      <c r="E107" s="182"/>
      <c r="F107" s="182"/>
      <c r="G107" s="182"/>
      <c r="H107" s="182"/>
      <c r="I107" s="182"/>
      <c r="J107" s="182"/>
    </row>
    <row r="108" spans="1:10" ht="12.75" hidden="1">
      <c r="A108" s="182"/>
      <c r="B108" s="211"/>
      <c r="C108" s="196"/>
      <c r="D108" s="182"/>
      <c r="E108" s="182"/>
      <c r="F108" s="182"/>
      <c r="G108" s="182"/>
      <c r="H108" s="182"/>
      <c r="I108" s="182"/>
      <c r="J108" s="182"/>
    </row>
    <row r="109" spans="1:10" ht="12.75" hidden="1">
      <c r="A109" s="182"/>
      <c r="B109" s="211"/>
      <c r="C109" s="196"/>
      <c r="D109" s="182"/>
      <c r="E109" s="182"/>
      <c r="F109" s="182"/>
      <c r="G109" s="182"/>
      <c r="H109" s="182"/>
      <c r="I109" s="182"/>
      <c r="J109" s="182"/>
    </row>
    <row r="110" spans="1:10" ht="15" hidden="1">
      <c r="A110" s="193"/>
      <c r="B110" s="194"/>
      <c r="C110" s="182"/>
      <c r="D110" s="182"/>
      <c r="E110" s="182"/>
      <c r="F110" s="182"/>
      <c r="G110" s="182"/>
      <c r="H110" s="182"/>
      <c r="I110" s="182"/>
      <c r="J110" s="182"/>
    </row>
    <row r="111" spans="1:10" ht="15">
      <c r="A111" s="193"/>
      <c r="B111" s="194"/>
      <c r="C111" s="182"/>
      <c r="D111" s="182"/>
      <c r="E111" s="182"/>
      <c r="F111" s="182"/>
      <c r="G111" s="182"/>
      <c r="H111" s="182"/>
      <c r="I111" s="182"/>
      <c r="J111" s="182"/>
    </row>
    <row r="112" spans="1:10" ht="12.75">
      <c r="A112" s="182"/>
      <c r="B112" s="211"/>
      <c r="C112" s="196"/>
      <c r="D112" s="182"/>
      <c r="E112" s="182"/>
      <c r="F112" s="182"/>
      <c r="G112" s="182"/>
      <c r="H112" s="182"/>
      <c r="I112" s="182"/>
      <c r="J112" s="182"/>
    </row>
    <row r="113" spans="1:10" ht="12.75">
      <c r="A113" s="182"/>
      <c r="B113" s="211"/>
      <c r="C113" s="196"/>
      <c r="D113" s="182"/>
      <c r="E113" s="182"/>
      <c r="F113" s="182"/>
      <c r="G113" s="182"/>
      <c r="H113" s="182"/>
      <c r="I113" s="182"/>
      <c r="J113" s="182"/>
    </row>
    <row r="114" spans="1:10" ht="12.75">
      <c r="A114" s="182"/>
      <c r="B114" s="211"/>
      <c r="C114" s="196"/>
      <c r="D114" s="182"/>
      <c r="E114" s="182"/>
      <c r="F114" s="182"/>
      <c r="G114" s="182"/>
      <c r="H114" s="182"/>
      <c r="I114" s="182"/>
      <c r="J114" s="182"/>
    </row>
    <row r="115" spans="1:10" ht="15">
      <c r="A115" s="291" t="str">
        <f>ОПР!A52</f>
        <v>Приложенията и пояснителните сведения представляват неразделна част от финансовия отчет</v>
      </c>
      <c r="B115" s="291"/>
      <c r="C115" s="291"/>
      <c r="D115" s="291"/>
      <c r="E115" s="291"/>
      <c r="F115" s="291"/>
      <c r="G115" s="182"/>
      <c r="H115" s="182"/>
      <c r="I115" s="182"/>
      <c r="J115" s="182"/>
    </row>
    <row r="116" spans="1:10" ht="15">
      <c r="A116" s="193"/>
      <c r="B116" s="194"/>
      <c r="C116" s="182"/>
      <c r="D116" s="182"/>
      <c r="E116" s="182"/>
      <c r="F116" s="182"/>
      <c r="G116" s="182"/>
      <c r="H116" s="182"/>
      <c r="I116" s="182"/>
      <c r="J116" s="182"/>
    </row>
    <row r="117" spans="1:10" ht="14.25">
      <c r="A117" s="199" t="str">
        <f>ОПР!A54</f>
        <v>Подписано от името на:</v>
      </c>
      <c r="B117" s="211"/>
      <c r="C117" s="196"/>
      <c r="D117" s="182"/>
      <c r="E117" s="182"/>
      <c r="F117" s="182"/>
      <c r="G117" s="182"/>
      <c r="H117" s="182"/>
      <c r="I117" s="182"/>
      <c r="J117" s="182"/>
    </row>
    <row r="118" spans="1:10" ht="14.25">
      <c r="A118" s="195" t="e">
        <f>A1</f>
        <v>#REF!</v>
      </c>
      <c r="B118" s="211"/>
      <c r="C118" s="196"/>
      <c r="D118" s="182"/>
      <c r="E118" s="182"/>
      <c r="F118" s="182"/>
      <c r="G118" s="182"/>
      <c r="H118" s="182"/>
      <c r="I118" s="182"/>
      <c r="J118" s="182"/>
    </row>
    <row r="119" spans="1:10" ht="14.25">
      <c r="A119" s="195"/>
      <c r="B119" s="211"/>
      <c r="C119" s="196"/>
      <c r="D119" s="182"/>
      <c r="E119" s="182"/>
      <c r="F119" s="182"/>
      <c r="G119" s="182"/>
      <c r="H119" s="182"/>
      <c r="I119" s="182"/>
      <c r="J119" s="182"/>
    </row>
    <row r="120" spans="1:10" ht="14.25">
      <c r="A120" s="212" t="e">
        <f>ОПР!A57</f>
        <v>#REF!</v>
      </c>
      <c r="B120" s="211"/>
      <c r="C120" s="196"/>
      <c r="D120" s="182"/>
      <c r="E120" s="182"/>
      <c r="F120" s="182"/>
      <c r="G120" s="182"/>
      <c r="H120" s="182"/>
      <c r="I120" s="182"/>
      <c r="J120" s="182"/>
    </row>
    <row r="121" spans="1:10" ht="14.25">
      <c r="A121" s="198" t="e">
        <f>ОПР!A58</f>
        <v>#REF!</v>
      </c>
      <c r="B121" s="211"/>
      <c r="C121" s="196"/>
      <c r="D121" s="182"/>
      <c r="E121" s="182"/>
      <c r="F121" s="182"/>
      <c r="G121" s="182"/>
      <c r="H121" s="182"/>
      <c r="I121" s="182"/>
      <c r="J121" s="182"/>
    </row>
    <row r="122" spans="1:10" ht="12.75">
      <c r="A122" s="214"/>
      <c r="B122" s="211"/>
      <c r="C122" s="196"/>
      <c r="D122" s="182"/>
      <c r="E122" s="182"/>
      <c r="F122" s="182"/>
      <c r="G122" s="182"/>
      <c r="H122" s="182"/>
      <c r="I122" s="182"/>
      <c r="J122" s="182"/>
    </row>
    <row r="123" spans="1:10" ht="14.25">
      <c r="A123" s="212" t="str">
        <f>ОПР!A60</f>
        <v>Съставител:</v>
      </c>
      <c r="B123" s="211"/>
      <c r="C123" s="196"/>
      <c r="D123" s="182"/>
      <c r="E123" s="182"/>
      <c r="F123" s="182"/>
      <c r="G123" s="182"/>
      <c r="H123" s="182"/>
      <c r="I123" s="182"/>
      <c r="J123" s="182"/>
    </row>
    <row r="124" spans="1:10" ht="14.25">
      <c r="A124" s="186" t="e">
        <f>ОПР!A61</f>
        <v>#REF!</v>
      </c>
      <c r="B124" s="211"/>
      <c r="C124" s="196"/>
      <c r="D124" s="182"/>
      <c r="E124" s="182"/>
      <c r="F124" s="182"/>
      <c r="G124" s="182"/>
      <c r="H124" s="182"/>
      <c r="I124" s="182"/>
      <c r="J124" s="182"/>
    </row>
    <row r="125" spans="1:10" ht="12.75">
      <c r="A125" s="182"/>
      <c r="B125" s="211"/>
      <c r="C125" s="196"/>
      <c r="D125" s="182"/>
      <c r="E125" s="182"/>
      <c r="F125" s="182"/>
      <c r="G125" s="182"/>
      <c r="H125" s="182"/>
      <c r="I125" s="182"/>
      <c r="J125" s="182"/>
    </row>
    <row r="126" spans="1:10" ht="14.25">
      <c r="A126" s="199" t="s">
        <v>156</v>
      </c>
      <c r="B126" s="211"/>
      <c r="C126" s="196"/>
      <c r="D126" s="182"/>
      <c r="E126" s="182"/>
      <c r="F126" s="182"/>
      <c r="G126" s="182"/>
      <c r="H126" s="182"/>
      <c r="I126" s="182"/>
      <c r="J126" s="182"/>
    </row>
    <row r="127" spans="1:10" ht="14.25">
      <c r="A127" s="199"/>
      <c r="B127" s="211"/>
      <c r="C127" s="196"/>
      <c r="D127" s="182"/>
      <c r="E127" s="182"/>
      <c r="F127" s="182"/>
      <c r="G127" s="182"/>
      <c r="H127" s="182"/>
      <c r="I127" s="182"/>
      <c r="J127" s="182"/>
    </row>
    <row r="128" spans="1:10" ht="14.25">
      <c r="A128" s="205"/>
      <c r="B128" s="211"/>
      <c r="C128" s="196"/>
      <c r="D128" s="182"/>
      <c r="E128" s="182"/>
      <c r="F128" s="182"/>
      <c r="G128" s="182"/>
      <c r="H128" s="182"/>
      <c r="I128" s="182"/>
      <c r="J128" s="182"/>
    </row>
  </sheetData>
  <sheetProtection/>
  <mergeCells count="12">
    <mergeCell ref="G35:J37"/>
    <mergeCell ref="G39:J42"/>
    <mergeCell ref="A93:C93"/>
    <mergeCell ref="G8:I10"/>
    <mergeCell ref="G18:I21"/>
    <mergeCell ref="G22:I23"/>
    <mergeCell ref="A92:C92"/>
    <mergeCell ref="A115:F115"/>
    <mergeCell ref="G59:I61"/>
    <mergeCell ref="G65:J66"/>
    <mergeCell ref="G77:I79"/>
    <mergeCell ref="G85:I87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7"/>
  <sheetViews>
    <sheetView workbookViewId="0" topLeftCell="A7">
      <selection activeCell="C34" sqref="C34"/>
    </sheetView>
  </sheetViews>
  <sheetFormatPr defaultColWidth="9.140625" defaultRowHeight="13.5" customHeight="1"/>
  <cols>
    <col min="1" max="1" width="65.8515625" style="269" customWidth="1"/>
    <col min="2" max="2" width="3.8515625" style="265" customWidth="1"/>
    <col min="3" max="3" width="16.57421875" style="266" customWidth="1"/>
    <col min="4" max="4" width="3.8515625" style="267" customWidth="1"/>
    <col min="5" max="5" width="16.57421875" style="266" customWidth="1"/>
    <col min="6" max="6" width="13.28125" style="267" customWidth="1"/>
    <col min="7" max="7" width="8.140625" style="268" customWidth="1"/>
    <col min="8" max="8" width="23.8515625" style="261" customWidth="1"/>
    <col min="9" max="9" width="10.57421875" style="261" customWidth="1"/>
    <col min="10" max="10" width="13.28125" style="261" customWidth="1"/>
    <col min="11" max="12" width="9.140625" style="261" customWidth="1"/>
    <col min="13" max="255" width="7.8515625" style="261" customWidth="1"/>
    <col min="256" max="16384" width="2.00390625" style="261" customWidth="1"/>
  </cols>
  <sheetData>
    <row r="1" spans="1:8" s="258" customFormat="1" ht="18" customHeight="1">
      <c r="A1" s="287" t="e">
        <f>#REF!</f>
        <v>#REF!</v>
      </c>
      <c r="B1" s="295"/>
      <c r="C1" s="295"/>
      <c r="D1" s="295"/>
      <c r="E1" s="295"/>
      <c r="F1" s="172"/>
      <c r="G1" s="173"/>
      <c r="H1" s="257"/>
    </row>
    <row r="2" spans="1:7" s="259" customFormat="1" ht="18" customHeight="1">
      <c r="A2" s="296" t="s">
        <v>167</v>
      </c>
      <c r="B2" s="297"/>
      <c r="C2" s="297"/>
      <c r="D2" s="297"/>
      <c r="E2" s="297"/>
      <c r="F2" s="172"/>
      <c r="G2" s="174"/>
    </row>
    <row r="3" spans="1:8" ht="28.5" customHeight="1">
      <c r="A3" s="111"/>
      <c r="B3" s="112"/>
      <c r="C3" s="21" t="s">
        <v>168</v>
      </c>
      <c r="D3" s="21"/>
      <c r="E3" s="21" t="s">
        <v>169</v>
      </c>
      <c r="F3" s="175"/>
      <c r="G3" s="176"/>
      <c r="H3" s="260"/>
    </row>
    <row r="4" spans="1:8" ht="16.5" customHeight="1">
      <c r="A4" s="111"/>
      <c r="B4" s="1"/>
      <c r="C4" s="2" t="s">
        <v>34</v>
      </c>
      <c r="D4" s="3"/>
      <c r="E4" s="2" t="s">
        <v>34</v>
      </c>
      <c r="F4" s="175"/>
      <c r="G4" s="176"/>
      <c r="H4" s="260"/>
    </row>
    <row r="5" spans="1:8" ht="23.25" customHeight="1">
      <c r="A5" s="111"/>
      <c r="B5" s="1"/>
      <c r="C5" s="2"/>
      <c r="D5" s="3"/>
      <c r="E5" s="2"/>
      <c r="F5" s="175"/>
      <c r="G5" s="176"/>
      <c r="H5" s="260"/>
    </row>
    <row r="6" spans="1:10" ht="13.5" customHeight="1">
      <c r="A6" s="113" t="s">
        <v>11</v>
      </c>
      <c r="B6" s="4"/>
      <c r="C6" s="6"/>
      <c r="D6" s="5"/>
      <c r="E6" s="6"/>
      <c r="F6" s="177"/>
      <c r="G6" s="174"/>
      <c r="H6" s="262"/>
      <c r="I6" s="263"/>
      <c r="J6" s="263"/>
    </row>
    <row r="7" spans="1:10" ht="11.25" customHeight="1">
      <c r="A7" s="113"/>
      <c r="B7" s="4"/>
      <c r="C7" s="6"/>
      <c r="D7" s="5"/>
      <c r="E7" s="6"/>
      <c r="F7" s="177"/>
      <c r="G7" s="174"/>
      <c r="H7" s="262"/>
      <c r="I7" s="263"/>
      <c r="J7" s="263"/>
    </row>
    <row r="8" spans="1:9" ht="13.5" customHeight="1">
      <c r="A8" s="114" t="s">
        <v>12</v>
      </c>
      <c r="B8" s="4"/>
      <c r="C8" s="6">
        <v>992</v>
      </c>
      <c r="D8" s="5"/>
      <c r="E8" s="6">
        <v>1412</v>
      </c>
      <c r="F8" s="177"/>
      <c r="G8" s="174"/>
      <c r="H8" s="262"/>
      <c r="I8" s="263"/>
    </row>
    <row r="9" spans="1:12" ht="13.5" customHeight="1">
      <c r="A9" s="114" t="s">
        <v>13</v>
      </c>
      <c r="B9" s="4"/>
      <c r="C9" s="6">
        <v>-2645</v>
      </c>
      <c r="D9" s="5"/>
      <c r="E9" s="6">
        <v>-1833</v>
      </c>
      <c r="F9" s="177"/>
      <c r="G9" s="174"/>
      <c r="H9" s="262"/>
      <c r="I9" s="263"/>
      <c r="L9" s="263"/>
    </row>
    <row r="10" spans="1:12" ht="13.5" customHeight="1">
      <c r="A10" s="114" t="s">
        <v>14</v>
      </c>
      <c r="B10" s="4"/>
      <c r="C10" s="6">
        <v>-228</v>
      </c>
      <c r="D10" s="5"/>
      <c r="E10" s="6">
        <v>-503</v>
      </c>
      <c r="F10" s="177"/>
      <c r="G10" s="174"/>
      <c r="H10" s="262"/>
      <c r="I10" s="263"/>
      <c r="L10" s="263"/>
    </row>
    <row r="11" spans="1:9" s="264" customFormat="1" ht="13.5" customHeight="1">
      <c r="A11" s="114" t="s">
        <v>15</v>
      </c>
      <c r="B11" s="7"/>
      <c r="C11" s="6">
        <v>-3</v>
      </c>
      <c r="D11" s="5"/>
      <c r="E11" s="6"/>
      <c r="F11" s="177"/>
      <c r="G11" s="173"/>
      <c r="H11" s="262"/>
      <c r="I11" s="263"/>
    </row>
    <row r="12" spans="1:9" s="264" customFormat="1" ht="13.5" customHeight="1">
      <c r="A12" s="114" t="s">
        <v>87</v>
      </c>
      <c r="B12" s="7"/>
      <c r="C12" s="6">
        <v>-356</v>
      </c>
      <c r="D12" s="5"/>
      <c r="E12" s="6">
        <v>-2</v>
      </c>
      <c r="F12" s="177"/>
      <c r="G12" s="173"/>
      <c r="H12" s="262"/>
      <c r="I12" s="263"/>
    </row>
    <row r="13" spans="1:9" s="264" customFormat="1" ht="13.5" customHeight="1">
      <c r="A13" s="114" t="s">
        <v>88</v>
      </c>
      <c r="B13" s="7"/>
      <c r="C13" s="6"/>
      <c r="D13" s="5"/>
      <c r="E13" s="6"/>
      <c r="F13" s="177"/>
      <c r="G13" s="173"/>
      <c r="H13" s="262"/>
      <c r="I13" s="263"/>
    </row>
    <row r="14" spans="1:9" s="264" customFormat="1" ht="13.5" customHeight="1">
      <c r="A14" s="114" t="s">
        <v>16</v>
      </c>
      <c r="B14" s="7"/>
      <c r="C14" s="6"/>
      <c r="D14" s="5"/>
      <c r="E14" s="6"/>
      <c r="F14" s="177"/>
      <c r="G14" s="173"/>
      <c r="H14" s="262"/>
      <c r="I14" s="263"/>
    </row>
    <row r="15" spans="1:9" s="264" customFormat="1" ht="13.5" customHeight="1">
      <c r="A15" s="114" t="s">
        <v>89</v>
      </c>
      <c r="B15" s="7"/>
      <c r="C15" s="6">
        <v>2</v>
      </c>
      <c r="D15" s="5"/>
      <c r="E15" s="6"/>
      <c r="F15" s="177"/>
      <c r="G15" s="173"/>
      <c r="H15" s="262"/>
      <c r="I15" s="263"/>
    </row>
    <row r="16" spans="1:9" ht="13.5" customHeight="1">
      <c r="A16" s="114" t="s">
        <v>31</v>
      </c>
      <c r="B16" s="4"/>
      <c r="C16" s="6">
        <v>-148</v>
      </c>
      <c r="D16" s="5"/>
      <c r="E16" s="6">
        <v>83</v>
      </c>
      <c r="F16" s="177"/>
      <c r="G16" s="173"/>
      <c r="H16" s="262"/>
      <c r="I16" s="263"/>
    </row>
    <row r="17" spans="1:9" ht="11.25" customHeight="1">
      <c r="A17" s="114"/>
      <c r="B17" s="4"/>
      <c r="C17" s="6"/>
      <c r="D17" s="5"/>
      <c r="E17" s="6"/>
      <c r="F17" s="177"/>
      <c r="G17" s="173"/>
      <c r="H17" s="262"/>
      <c r="I17" s="263"/>
    </row>
    <row r="18" spans="1:9" s="264" customFormat="1" ht="13.5" customHeight="1">
      <c r="A18" s="113" t="s">
        <v>17</v>
      </c>
      <c r="B18" s="7"/>
      <c r="C18" s="115">
        <f>SUM(C8:C16)</f>
        <v>-2386</v>
      </c>
      <c r="D18" s="116"/>
      <c r="E18" s="115">
        <f>SUM(E8:E16)</f>
        <v>-843</v>
      </c>
      <c r="F18" s="177"/>
      <c r="G18" s="173"/>
      <c r="H18" s="262"/>
      <c r="I18" s="263"/>
    </row>
    <row r="19" spans="1:9" ht="13.5" customHeight="1">
      <c r="A19" s="114"/>
      <c r="B19" s="4"/>
      <c r="C19" s="6"/>
      <c r="D19" s="5"/>
      <c r="E19" s="6"/>
      <c r="F19" s="177"/>
      <c r="G19" s="173"/>
      <c r="H19" s="262"/>
      <c r="I19" s="263"/>
    </row>
    <row r="20" spans="1:9" ht="13.5" customHeight="1">
      <c r="A20" s="113" t="s">
        <v>18</v>
      </c>
      <c r="B20" s="4"/>
      <c r="C20" s="6"/>
      <c r="D20" s="5"/>
      <c r="E20" s="6"/>
      <c r="F20" s="177"/>
      <c r="G20" s="173"/>
      <c r="H20" s="262"/>
      <c r="I20" s="263"/>
    </row>
    <row r="21" spans="1:9" ht="11.25" customHeight="1">
      <c r="A21" s="113"/>
      <c r="B21" s="4"/>
      <c r="C21" s="6"/>
      <c r="D21" s="5"/>
      <c r="E21" s="6"/>
      <c r="F21" s="177"/>
      <c r="G21" s="173"/>
      <c r="H21" s="262"/>
      <c r="I21" s="263"/>
    </row>
    <row r="22" spans="1:9" ht="13.5" customHeight="1">
      <c r="A22" s="114" t="s">
        <v>19</v>
      </c>
      <c r="B22" s="4"/>
      <c r="C22" s="6">
        <v>-7</v>
      </c>
      <c r="D22" s="5"/>
      <c r="E22" s="6">
        <v>-136</v>
      </c>
      <c r="F22" s="177"/>
      <c r="G22" s="173"/>
      <c r="H22" s="262"/>
      <c r="I22" s="263"/>
    </row>
    <row r="23" spans="1:10" ht="15">
      <c r="A23" s="117" t="s">
        <v>20</v>
      </c>
      <c r="B23" s="4"/>
      <c r="C23" s="6"/>
      <c r="D23" s="116"/>
      <c r="E23" s="6"/>
      <c r="F23" s="178"/>
      <c r="G23" s="174"/>
      <c r="H23" s="262"/>
      <c r="I23" s="263"/>
      <c r="J23" s="263"/>
    </row>
    <row r="24" spans="1:10" ht="13.5" customHeight="1">
      <c r="A24" s="114" t="s">
        <v>32</v>
      </c>
      <c r="B24" s="4"/>
      <c r="C24" s="6">
        <v>293</v>
      </c>
      <c r="D24" s="5"/>
      <c r="E24" s="6">
        <v>-350</v>
      </c>
      <c r="F24" s="177"/>
      <c r="G24" s="174"/>
      <c r="H24" s="262"/>
      <c r="I24" s="263"/>
      <c r="J24" s="263"/>
    </row>
    <row r="25" spans="1:10" ht="11.25" customHeight="1">
      <c r="A25" s="114"/>
      <c r="B25" s="4"/>
      <c r="C25" s="6"/>
      <c r="D25" s="5"/>
      <c r="E25" s="6"/>
      <c r="F25" s="177"/>
      <c r="G25" s="174"/>
      <c r="H25" s="262"/>
      <c r="I25" s="263"/>
      <c r="J25" s="263"/>
    </row>
    <row r="26" spans="1:9" ht="13.5" customHeight="1">
      <c r="A26" s="113" t="s">
        <v>56</v>
      </c>
      <c r="B26" s="4"/>
      <c r="C26" s="115">
        <f>SUM(C22:C24)</f>
        <v>286</v>
      </c>
      <c r="D26" s="116"/>
      <c r="E26" s="115">
        <f>SUM(E22:E24)</f>
        <v>-486</v>
      </c>
      <c r="F26" s="177"/>
      <c r="G26" s="173"/>
      <c r="H26" s="262"/>
      <c r="I26" s="263"/>
    </row>
    <row r="27" spans="1:9" ht="13.5" customHeight="1">
      <c r="A27" s="114"/>
      <c r="B27" s="4"/>
      <c r="C27" s="6"/>
      <c r="D27" s="5"/>
      <c r="E27" s="6"/>
      <c r="F27" s="177"/>
      <c r="G27" s="173"/>
      <c r="H27" s="262"/>
      <c r="I27" s="263"/>
    </row>
    <row r="28" spans="1:10" ht="14.25" customHeight="1">
      <c r="A28" s="118" t="s">
        <v>21</v>
      </c>
      <c r="B28" s="4"/>
      <c r="C28" s="119"/>
      <c r="D28" s="116"/>
      <c r="E28" s="119"/>
      <c r="F28" s="178"/>
      <c r="G28" s="174"/>
      <c r="H28" s="262"/>
      <c r="I28" s="263"/>
      <c r="J28" s="263"/>
    </row>
    <row r="29" spans="1:10" ht="11.25" customHeight="1">
      <c r="A29" s="118"/>
      <c r="B29" s="4"/>
      <c r="C29" s="119"/>
      <c r="D29" s="116"/>
      <c r="E29" s="119"/>
      <c r="F29" s="178"/>
      <c r="G29" s="174"/>
      <c r="H29" s="262"/>
      <c r="I29" s="263"/>
      <c r="J29" s="263"/>
    </row>
    <row r="30" spans="1:10" ht="13.5" customHeight="1">
      <c r="A30" s="114" t="s">
        <v>90</v>
      </c>
      <c r="B30" s="4"/>
      <c r="C30" s="6">
        <v>2262</v>
      </c>
      <c r="D30" s="5"/>
      <c r="E30" s="6">
        <v>10</v>
      </c>
      <c r="F30" s="177"/>
      <c r="G30" s="174"/>
      <c r="H30" s="262"/>
      <c r="I30" s="263"/>
      <c r="J30" s="263"/>
    </row>
    <row r="31" spans="1:9" ht="13.5" customHeight="1">
      <c r="A31" s="114" t="s">
        <v>91</v>
      </c>
      <c r="B31" s="4"/>
      <c r="C31" s="6"/>
      <c r="D31" s="4"/>
      <c r="E31" s="6">
        <v>-27</v>
      </c>
      <c r="F31" s="179"/>
      <c r="G31" s="173"/>
      <c r="H31" s="262"/>
      <c r="I31" s="263"/>
    </row>
    <row r="32" spans="1:9" ht="13.5" customHeight="1">
      <c r="A32" s="114" t="s">
        <v>94</v>
      </c>
      <c r="B32" s="4"/>
      <c r="C32" s="6"/>
      <c r="D32" s="4"/>
      <c r="E32" s="6"/>
      <c r="F32" s="179"/>
      <c r="G32" s="173"/>
      <c r="H32" s="262"/>
      <c r="I32" s="263"/>
    </row>
    <row r="33" spans="1:9" ht="13.5" customHeight="1">
      <c r="A33" s="114" t="s">
        <v>92</v>
      </c>
      <c r="B33" s="4"/>
      <c r="C33" s="6">
        <v>-86</v>
      </c>
      <c r="D33" s="4"/>
      <c r="E33" s="6">
        <v>-6</v>
      </c>
      <c r="F33" s="179"/>
      <c r="G33" s="174"/>
      <c r="H33" s="262"/>
      <c r="I33" s="263"/>
    </row>
    <row r="34" spans="1:9" ht="13.5" customHeight="1">
      <c r="A34" s="114" t="s">
        <v>93</v>
      </c>
      <c r="B34" s="4"/>
      <c r="C34" s="6"/>
      <c r="D34" s="4"/>
      <c r="E34" s="6">
        <v>-48</v>
      </c>
      <c r="F34" s="179"/>
      <c r="G34" s="174"/>
      <c r="H34" s="262"/>
      <c r="I34" s="263"/>
    </row>
    <row r="35" spans="1:9" ht="13.5" customHeight="1">
      <c r="A35" s="114" t="s">
        <v>67</v>
      </c>
      <c r="B35" s="4"/>
      <c r="C35" s="6">
        <v>-256</v>
      </c>
      <c r="D35" s="4"/>
      <c r="E35" s="6"/>
      <c r="F35" s="179"/>
      <c r="G35" s="174"/>
      <c r="H35" s="262"/>
      <c r="I35" s="263"/>
    </row>
    <row r="36" spans="1:9" ht="11.25" customHeight="1">
      <c r="A36" s="114"/>
      <c r="B36" s="4"/>
      <c r="C36" s="6"/>
      <c r="D36" s="4"/>
      <c r="E36" s="6"/>
      <c r="F36" s="179"/>
      <c r="G36" s="174"/>
      <c r="H36" s="262"/>
      <c r="I36" s="263"/>
    </row>
    <row r="37" spans="1:7" ht="13.5" customHeight="1">
      <c r="A37" s="120" t="s">
        <v>55</v>
      </c>
      <c r="B37" s="4"/>
      <c r="C37" s="115">
        <f>SUM(C30:C35)</f>
        <v>1920</v>
      </c>
      <c r="D37" s="121"/>
      <c r="E37" s="115">
        <f>SUM(E30:E35)</f>
        <v>-71</v>
      </c>
      <c r="F37" s="180"/>
      <c r="G37" s="173"/>
    </row>
    <row r="38" spans="1:7" ht="13.5" customHeight="1">
      <c r="A38" s="122"/>
      <c r="B38" s="4"/>
      <c r="C38" s="6"/>
      <c r="D38" s="4"/>
      <c r="E38" s="6"/>
      <c r="F38" s="179"/>
      <c r="G38" s="173"/>
    </row>
    <row r="39" spans="1:7" s="264" customFormat="1" ht="13.5" customHeight="1">
      <c r="A39" s="123" t="s">
        <v>54</v>
      </c>
      <c r="B39" s="7"/>
      <c r="C39" s="115">
        <f>SUM(C18,C26,C37)</f>
        <v>-180</v>
      </c>
      <c r="D39" s="121"/>
      <c r="E39" s="115">
        <f>SUM(E18,E26,E37)</f>
        <v>-1400</v>
      </c>
      <c r="F39" s="181"/>
      <c r="G39" s="174"/>
    </row>
    <row r="40" spans="1:7" ht="13.5" customHeight="1">
      <c r="A40" s="122"/>
      <c r="B40" s="4"/>
      <c r="C40" s="6"/>
      <c r="D40" s="4"/>
      <c r="E40" s="6"/>
      <c r="F40" s="179"/>
      <c r="G40" s="173"/>
    </row>
    <row r="41" spans="1:7" ht="13.5" customHeight="1">
      <c r="A41" s="122" t="s">
        <v>22</v>
      </c>
      <c r="B41" s="4"/>
      <c r="C41" s="22">
        <v>974</v>
      </c>
      <c r="D41" s="8"/>
      <c r="E41" s="22">
        <v>2207</v>
      </c>
      <c r="F41" s="179"/>
      <c r="G41" s="173"/>
    </row>
    <row r="42" spans="1:7" ht="13.5" customHeight="1">
      <c r="A42" s="122"/>
      <c r="B42" s="4"/>
      <c r="C42" s="6"/>
      <c r="D42" s="4"/>
      <c r="E42" s="6"/>
      <c r="F42" s="179"/>
      <c r="G42" s="173"/>
    </row>
    <row r="43" spans="1:7" s="264" customFormat="1" ht="13.5" customHeight="1" thickBot="1">
      <c r="A43" s="120" t="s">
        <v>23</v>
      </c>
      <c r="B43" s="7"/>
      <c r="C43" s="282">
        <f>SUM(C39,C41)</f>
        <v>794</v>
      </c>
      <c r="D43" s="116"/>
      <c r="E43" s="282">
        <f>SUM(E39,E41)</f>
        <v>807</v>
      </c>
      <c r="F43" s="178"/>
      <c r="G43" s="174"/>
    </row>
    <row r="44" spans="1:7" s="264" customFormat="1" ht="13.5" customHeight="1" thickTop="1">
      <c r="A44" s="162">
        <f>IF(AND($C$43=баланс!$D$39,$E$43=баланс!$F$39),"","ПАРИЧНИТЕ СРЕДСТВА НЕ СЪОТВЕТСТВАТ НА БАЛАНСА!")</f>
      </c>
      <c r="B44" s="234"/>
      <c r="C44" s="235"/>
      <c r="D44" s="178"/>
      <c r="E44" s="235"/>
      <c r="F44" s="178"/>
      <c r="G44" s="174"/>
    </row>
    <row r="45" spans="1:7" s="264" customFormat="1" ht="13.5" customHeight="1">
      <c r="A45" s="286">
        <f>IF(AND($C$43=баланс!$D$39,$E$43=баланс!$F$39),"","СУМА ПО БАЛАНС:")</f>
      </c>
      <c r="B45" s="286"/>
      <c r="C45" s="217">
        <f>IF($C$43=баланс!$D$39,"",баланс!D39)</f>
      </c>
      <c r="D45" s="178"/>
      <c r="E45" s="217">
        <f>IF($E$43=баланс!$F$39,"",баланс!F39)</f>
      </c>
      <c r="F45" s="178"/>
      <c r="G45" s="174"/>
    </row>
    <row r="46" spans="1:7" s="264" customFormat="1" ht="13.5" customHeight="1">
      <c r="A46" s="286">
        <f>IF(AND($C$43=баланс!$D$39,$E$43=баланс!$F$39),"","РАЗЛИКА:")</f>
      </c>
      <c r="B46" s="286"/>
      <c r="C46" s="217"/>
      <c r="D46" s="178"/>
      <c r="E46" s="217"/>
      <c r="F46" s="178"/>
      <c r="G46" s="174"/>
    </row>
    <row r="47" spans="1:7" ht="15">
      <c r="A47" s="218"/>
      <c r="B47" s="179"/>
      <c r="C47" s="219"/>
      <c r="D47" s="220"/>
      <c r="E47" s="219"/>
      <c r="F47" s="179"/>
      <c r="G47" s="173"/>
    </row>
    <row r="48" spans="1:7" ht="15">
      <c r="A48" s="221" t="str">
        <f>баланс!A115</f>
        <v>Приложенията и пояснителните сведения представляват неразделна част от финансовия отчет</v>
      </c>
      <c r="B48" s="179"/>
      <c r="C48" s="222"/>
      <c r="D48" s="179"/>
      <c r="E48" s="222"/>
      <c r="F48" s="179"/>
      <c r="G48" s="173"/>
    </row>
    <row r="49" spans="1:7" ht="15">
      <c r="A49" s="221"/>
      <c r="B49" s="179"/>
      <c r="C49" s="222"/>
      <c r="D49" s="179"/>
      <c r="E49" s="222"/>
      <c r="F49" s="179"/>
      <c r="G49" s="173"/>
    </row>
    <row r="50" spans="1:7" ht="13.5" customHeight="1">
      <c r="A50" s="218"/>
      <c r="B50" s="218"/>
      <c r="C50" s="218"/>
      <c r="D50" s="223"/>
      <c r="E50" s="218"/>
      <c r="F50" s="179"/>
      <c r="G50" s="173"/>
    </row>
    <row r="51" spans="1:7" ht="13.5" customHeight="1">
      <c r="A51" s="224" t="str">
        <f>баланс!A117</f>
        <v>Подписано от името на:</v>
      </c>
      <c r="B51" s="179"/>
      <c r="C51" s="222"/>
      <c r="D51" s="179"/>
      <c r="E51" s="222"/>
      <c r="F51" s="179"/>
      <c r="G51" s="173"/>
    </row>
    <row r="52" spans="1:7" ht="14.25" customHeight="1">
      <c r="A52" s="225" t="e">
        <f>A1</f>
        <v>#REF!</v>
      </c>
      <c r="B52" s="226"/>
      <c r="C52" s="218"/>
      <c r="D52" s="227"/>
      <c r="E52" s="218"/>
      <c r="F52" s="179"/>
      <c r="G52" s="173"/>
    </row>
    <row r="53" spans="1:7" ht="13.5" customHeight="1">
      <c r="A53" s="193"/>
      <c r="B53" s="218"/>
      <c r="C53" s="228"/>
      <c r="D53" s="228"/>
      <c r="E53" s="228"/>
      <c r="F53" s="179"/>
      <c r="G53" s="173"/>
    </row>
    <row r="54" spans="1:7" ht="13.5" customHeight="1">
      <c r="A54" s="198" t="e">
        <f>ОПР!A57</f>
        <v>#REF!</v>
      </c>
      <c r="B54" s="226"/>
      <c r="C54" s="229"/>
      <c r="D54" s="179"/>
      <c r="E54" s="229"/>
      <c r="F54" s="179"/>
      <c r="G54" s="173"/>
    </row>
    <row r="55" spans="1:7" ht="13.5" customHeight="1">
      <c r="A55" s="195" t="e">
        <f>#REF!</f>
        <v>#REF!</v>
      </c>
      <c r="B55" s="226"/>
      <c r="C55" s="229"/>
      <c r="D55" s="179"/>
      <c r="E55" s="229"/>
      <c r="F55" s="179"/>
      <c r="G55" s="173"/>
    </row>
    <row r="56" spans="1:7" ht="13.5" customHeight="1">
      <c r="A56" s="230"/>
      <c r="B56" s="226"/>
      <c r="C56" s="229"/>
      <c r="D56" s="179"/>
      <c r="E56" s="229"/>
      <c r="F56" s="179"/>
      <c r="G56" s="173"/>
    </row>
    <row r="57" spans="1:7" ht="13.5" customHeight="1">
      <c r="A57" s="186" t="s">
        <v>33</v>
      </c>
      <c r="B57" s="226"/>
      <c r="C57" s="229"/>
      <c r="D57" s="179"/>
      <c r="E57" s="229"/>
      <c r="F57" s="179"/>
      <c r="G57" s="173"/>
    </row>
    <row r="58" spans="1:7" ht="13.5" customHeight="1">
      <c r="A58" s="186" t="e">
        <f>#REF!</f>
        <v>#REF!</v>
      </c>
      <c r="B58" s="226"/>
      <c r="C58" s="229"/>
      <c r="D58" s="179"/>
      <c r="E58" s="229"/>
      <c r="F58" s="179"/>
      <c r="G58" s="173"/>
    </row>
    <row r="59" spans="1:7" ht="13.5" customHeight="1">
      <c r="A59" s="230"/>
      <c r="B59" s="226"/>
      <c r="C59" s="229"/>
      <c r="D59" s="179"/>
      <c r="E59" s="229"/>
      <c r="F59" s="179"/>
      <c r="G59" s="173"/>
    </row>
    <row r="60" spans="1:7" ht="13.5" customHeight="1">
      <c r="A60" s="212" t="s">
        <v>156</v>
      </c>
      <c r="B60" s="226"/>
      <c r="C60" s="229"/>
      <c r="D60" s="179"/>
      <c r="E60" s="229"/>
      <c r="F60" s="179"/>
      <c r="G60" s="173"/>
    </row>
    <row r="61" spans="1:7" ht="13.5" customHeight="1">
      <c r="A61" s="216"/>
      <c r="B61" s="226"/>
      <c r="C61" s="229"/>
      <c r="D61" s="179"/>
      <c r="E61" s="229"/>
      <c r="F61" s="179"/>
      <c r="G61" s="173"/>
    </row>
    <row r="62" spans="1:7" ht="13.5" customHeight="1">
      <c r="A62" s="270"/>
      <c r="B62" s="226"/>
      <c r="C62" s="229"/>
      <c r="D62" s="179"/>
      <c r="E62" s="229"/>
      <c r="F62" s="179"/>
      <c r="G62" s="173"/>
    </row>
    <row r="63" spans="1:7" ht="13.5" customHeight="1">
      <c r="A63" s="230"/>
      <c r="B63" s="226"/>
      <c r="C63" s="229"/>
      <c r="D63" s="179"/>
      <c r="E63" s="229"/>
      <c r="F63" s="179"/>
      <c r="G63" s="173"/>
    </row>
    <row r="64" spans="1:7" ht="13.5" customHeight="1">
      <c r="A64" s="230"/>
      <c r="B64" s="226"/>
      <c r="C64" s="229"/>
      <c r="D64" s="179"/>
      <c r="E64" s="229"/>
      <c r="F64" s="179"/>
      <c r="G64" s="173"/>
    </row>
    <row r="65" spans="1:7" ht="13.5" customHeight="1">
      <c r="A65" s="230"/>
      <c r="B65" s="226"/>
      <c r="C65" s="229"/>
      <c r="D65" s="179"/>
      <c r="E65" s="229"/>
      <c r="F65" s="179"/>
      <c r="G65" s="173"/>
    </row>
    <row r="66" spans="1:7" ht="13.5" customHeight="1">
      <c r="A66" s="230"/>
      <c r="B66" s="226"/>
      <c r="C66" s="229"/>
      <c r="D66" s="179"/>
      <c r="E66" s="229"/>
      <c r="F66" s="179"/>
      <c r="G66" s="173"/>
    </row>
    <row r="67" spans="1:7" ht="13.5" customHeight="1">
      <c r="A67" s="230"/>
      <c r="B67" s="226"/>
      <c r="C67" s="229"/>
      <c r="D67" s="179"/>
      <c r="E67" s="229"/>
      <c r="F67" s="179"/>
      <c r="G67" s="173"/>
    </row>
  </sheetData>
  <mergeCells count="4">
    <mergeCell ref="A46:B46"/>
    <mergeCell ref="A1:E1"/>
    <mergeCell ref="A2:E2"/>
    <mergeCell ref="A45:B45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80"/>
  <sheetViews>
    <sheetView zoomScale="95" zoomScaleNormal="95" zoomScaleSheetLayoutView="75" workbookViewId="0" topLeftCell="A13">
      <selection activeCell="P24" sqref="P24"/>
    </sheetView>
  </sheetViews>
  <sheetFormatPr defaultColWidth="9.140625" defaultRowHeight="12.75"/>
  <cols>
    <col min="1" max="1" width="41.7109375" style="271" customWidth="1"/>
    <col min="2" max="2" width="9.8515625" style="271" customWidth="1"/>
    <col min="3" max="3" width="0.85546875" style="271" customWidth="1"/>
    <col min="4" max="4" width="9.8515625" style="271" customWidth="1"/>
    <col min="5" max="5" width="2.140625" style="271" customWidth="1"/>
    <col min="6" max="6" width="10.00390625" style="271" hidden="1" customWidth="1"/>
    <col min="7" max="7" width="1.7109375" style="271" hidden="1" customWidth="1"/>
    <col min="8" max="8" width="10.140625" style="271" customWidth="1"/>
    <col min="9" max="9" width="8.421875" style="271" hidden="1" customWidth="1"/>
    <col min="10" max="10" width="0.5625" style="271" hidden="1" customWidth="1"/>
    <col min="11" max="11" width="11.00390625" style="271" hidden="1" customWidth="1"/>
    <col min="12" max="12" width="0.85546875" style="271" hidden="1" customWidth="1"/>
    <col min="13" max="13" width="10.8515625" style="271" hidden="1" customWidth="1"/>
    <col min="14" max="14" width="0.85546875" style="271" hidden="1" customWidth="1"/>
    <col min="15" max="15" width="1.57421875" style="271" customWidth="1"/>
    <col min="16" max="16" width="9.140625" style="271" customWidth="1"/>
    <col min="17" max="17" width="1.28515625" style="271" customWidth="1"/>
    <col min="18" max="18" width="7.8515625" style="271" hidden="1" customWidth="1"/>
    <col min="19" max="19" width="0.13671875" style="271" customWidth="1"/>
    <col min="20" max="20" width="11.421875" style="271" customWidth="1"/>
    <col min="21" max="21" width="1.57421875" style="271" customWidth="1"/>
    <col min="22" max="22" width="11.00390625" style="271" hidden="1" customWidth="1"/>
    <col min="23" max="23" width="2.00390625" style="271" hidden="1" customWidth="1"/>
    <col min="24" max="24" width="13.140625" style="271" customWidth="1"/>
    <col min="25" max="25" width="10.28125" style="271" bestFit="1" customWidth="1"/>
    <col min="26" max="26" width="9.140625" style="271" customWidth="1"/>
    <col min="27" max="27" width="10.7109375" style="271" customWidth="1"/>
    <col min="28" max="255" width="9.140625" style="271" customWidth="1"/>
    <col min="256" max="16384" width="2.7109375" style="271" customWidth="1"/>
  </cols>
  <sheetData>
    <row r="1" spans="1:27" ht="18" customHeight="1">
      <c r="A1" s="163" t="e">
        <f>#REF!</f>
        <v>#REF!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5"/>
      <c r="Z1" s="165"/>
      <c r="AA1" s="165"/>
    </row>
    <row r="2" spans="1:27" ht="18" customHeight="1">
      <c r="A2" s="304" t="s">
        <v>162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165"/>
      <c r="Z2" s="165"/>
      <c r="AA2" s="165"/>
    </row>
    <row r="3" spans="1:27" ht="16.5" customHeight="1">
      <c r="A3" s="306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165"/>
      <c r="Z3" s="165"/>
      <c r="AA3" s="165"/>
    </row>
    <row r="4" spans="1:27" ht="38.25" customHeight="1">
      <c r="A4" s="298"/>
      <c r="B4" s="300" t="s">
        <v>49</v>
      </c>
      <c r="C4" s="139"/>
      <c r="D4" s="300" t="s">
        <v>10</v>
      </c>
      <c r="E4" s="139"/>
      <c r="F4" s="300" t="s">
        <v>24</v>
      </c>
      <c r="G4" s="139"/>
      <c r="H4" s="300" t="s">
        <v>59</v>
      </c>
      <c r="I4" s="139" t="s">
        <v>25</v>
      </c>
      <c r="J4" s="139"/>
      <c r="K4" s="139" t="s">
        <v>26</v>
      </c>
      <c r="L4" s="139"/>
      <c r="M4" s="139" t="s">
        <v>27</v>
      </c>
      <c r="N4" s="139"/>
      <c r="O4" s="139"/>
      <c r="P4" s="300" t="s">
        <v>50</v>
      </c>
      <c r="Q4" s="139"/>
      <c r="R4" s="300"/>
      <c r="S4" s="139"/>
      <c r="T4" s="300" t="s">
        <v>62</v>
      </c>
      <c r="U4" s="139"/>
      <c r="V4" s="300" t="s">
        <v>28</v>
      </c>
      <c r="W4" s="139"/>
      <c r="X4" s="300" t="s">
        <v>51</v>
      </c>
      <c r="Y4" s="165"/>
      <c r="Z4" s="164"/>
      <c r="AA4" s="164"/>
    </row>
    <row r="5" spans="1:27" s="272" customFormat="1" ht="15">
      <c r="A5" s="299"/>
      <c r="B5" s="301"/>
      <c r="C5" s="140"/>
      <c r="D5" s="301"/>
      <c r="E5" s="140"/>
      <c r="F5" s="301"/>
      <c r="G5" s="140"/>
      <c r="H5" s="301"/>
      <c r="I5" s="141" t="s">
        <v>29</v>
      </c>
      <c r="J5" s="141"/>
      <c r="K5" s="141" t="s">
        <v>29</v>
      </c>
      <c r="L5" s="141"/>
      <c r="M5" s="141" t="s">
        <v>29</v>
      </c>
      <c r="N5" s="141"/>
      <c r="O5" s="141"/>
      <c r="P5" s="301"/>
      <c r="Q5" s="140"/>
      <c r="R5" s="301"/>
      <c r="S5" s="140"/>
      <c r="T5" s="301"/>
      <c r="U5" s="140"/>
      <c r="V5" s="301"/>
      <c r="W5" s="140"/>
      <c r="X5" s="301"/>
      <c r="Y5" s="166"/>
      <c r="Z5" s="164"/>
      <c r="AA5" s="164"/>
    </row>
    <row r="6" spans="1:27" s="272" customFormat="1" ht="15">
      <c r="A6" s="20"/>
      <c r="B6" s="31" t="s">
        <v>34</v>
      </c>
      <c r="C6" s="29"/>
      <c r="D6" s="31" t="s">
        <v>34</v>
      </c>
      <c r="E6" s="29"/>
      <c r="F6" s="28"/>
      <c r="G6" s="29"/>
      <c r="H6" s="31" t="s">
        <v>34</v>
      </c>
      <c r="I6" s="30"/>
      <c r="J6" s="30"/>
      <c r="K6" s="30"/>
      <c r="L6" s="30"/>
      <c r="M6" s="30"/>
      <c r="N6" s="30"/>
      <c r="O6" s="30"/>
      <c r="P6" s="31" t="s">
        <v>34</v>
      </c>
      <c r="Q6" s="29"/>
      <c r="R6" s="31"/>
      <c r="S6" s="29"/>
      <c r="T6" s="31" t="s">
        <v>34</v>
      </c>
      <c r="U6" s="29"/>
      <c r="V6" s="28"/>
      <c r="W6" s="29"/>
      <c r="X6" s="31" t="s">
        <v>34</v>
      </c>
      <c r="Y6" s="166"/>
      <c r="Z6" s="164"/>
      <c r="AA6" s="164"/>
    </row>
    <row r="7" spans="1:27" s="273" customFormat="1" ht="15">
      <c r="A7" s="9"/>
      <c r="B7" s="19"/>
      <c r="C7" s="10"/>
      <c r="D7" s="19"/>
      <c r="E7" s="10"/>
      <c r="F7" s="10"/>
      <c r="G7" s="10"/>
      <c r="H7" s="19"/>
      <c r="I7" s="11"/>
      <c r="J7" s="11"/>
      <c r="K7" s="11"/>
      <c r="L7" s="11"/>
      <c r="M7" s="11"/>
      <c r="N7" s="11"/>
      <c r="O7" s="11"/>
      <c r="P7" s="19"/>
      <c r="Q7" s="10"/>
      <c r="R7" s="19"/>
      <c r="S7" s="10"/>
      <c r="T7" s="142">
        <v>0</v>
      </c>
      <c r="U7" s="10"/>
      <c r="V7" s="10"/>
      <c r="W7" s="10"/>
      <c r="X7" s="26">
        <f>SUM(B7,D7,F7,H7,P7,T7,V7)</f>
        <v>0</v>
      </c>
      <c r="Y7" s="167"/>
      <c r="Z7" s="164"/>
      <c r="AA7" s="164"/>
    </row>
    <row r="8" spans="1:27" s="273" customFormat="1" ht="0.75" customHeight="1">
      <c r="A8" s="23" t="s">
        <v>57</v>
      </c>
      <c r="B8" s="24">
        <v>0</v>
      </c>
      <c r="C8" s="25"/>
      <c r="D8" s="24">
        <v>0</v>
      </c>
      <c r="E8" s="25"/>
      <c r="F8" s="24" t="e">
        <f>SUM(#REF!)</f>
        <v>#REF!</v>
      </c>
      <c r="G8" s="25"/>
      <c r="H8" s="24"/>
      <c r="I8" s="17"/>
      <c r="J8" s="17"/>
      <c r="K8" s="17"/>
      <c r="L8" s="17"/>
      <c r="M8" s="17"/>
      <c r="N8" s="17"/>
      <c r="O8" s="16"/>
      <c r="P8" s="24">
        <v>0</v>
      </c>
      <c r="Q8" s="25"/>
      <c r="R8" s="25"/>
      <c r="S8" s="25"/>
      <c r="T8" s="24"/>
      <c r="U8" s="25"/>
      <c r="V8" s="24" t="e">
        <f>SUM(#REF!)</f>
        <v>#REF!</v>
      </c>
      <c r="W8" s="25"/>
      <c r="X8" s="26" t="e">
        <f>SUM(B8,D8,F8,H8,P8,T8,V8)</f>
        <v>#REF!</v>
      </c>
      <c r="Y8" s="167"/>
      <c r="Z8" s="164"/>
      <c r="AA8" s="164"/>
    </row>
    <row r="9" spans="1:27" s="274" customFormat="1" ht="14.25" hidden="1">
      <c r="A9" s="9" t="s">
        <v>30</v>
      </c>
      <c r="B9" s="13">
        <f>SUM(B7,B8)</f>
        <v>0</v>
      </c>
      <c r="C9" s="14"/>
      <c r="D9" s="13">
        <f>D7+D8</f>
        <v>0</v>
      </c>
      <c r="E9" s="14"/>
      <c r="F9" s="13" t="e">
        <f>SUM(F7,F8)</f>
        <v>#REF!</v>
      </c>
      <c r="G9" s="14"/>
      <c r="H9" s="13">
        <f>H7+H8</f>
        <v>0</v>
      </c>
      <c r="I9" s="12"/>
      <c r="J9" s="12"/>
      <c r="K9" s="12"/>
      <c r="L9" s="12"/>
      <c r="M9" s="12"/>
      <c r="N9" s="12"/>
      <c r="O9" s="11"/>
      <c r="P9" s="13">
        <f>P7+P8</f>
        <v>0</v>
      </c>
      <c r="Q9" s="14"/>
      <c r="R9" s="14"/>
      <c r="S9" s="14"/>
      <c r="T9" s="13">
        <f>T7+T8</f>
        <v>0</v>
      </c>
      <c r="U9" s="14"/>
      <c r="V9" s="13" t="e">
        <f>SUM(V7,V8)</f>
        <v>#REF!</v>
      </c>
      <c r="W9" s="14"/>
      <c r="X9" s="26">
        <v>155</v>
      </c>
      <c r="Y9" s="168"/>
      <c r="Z9" s="164"/>
      <c r="AA9" s="164"/>
    </row>
    <row r="10" spans="1:27" s="274" customFormat="1" ht="14.25">
      <c r="A10" s="9" t="s">
        <v>163</v>
      </c>
      <c r="B10" s="13">
        <v>88</v>
      </c>
      <c r="C10" s="131"/>
      <c r="D10" s="13">
        <v>9</v>
      </c>
      <c r="E10" s="131">
        <f aca="true" t="shared" si="0" ref="E10:Q10">SUM(E11:E12)</f>
        <v>0</v>
      </c>
      <c r="F10" s="130" t="e">
        <f t="shared" si="0"/>
        <v>#REF!</v>
      </c>
      <c r="G10" s="130">
        <f t="shared" si="0"/>
        <v>0</v>
      </c>
      <c r="H10" s="13">
        <v>3698</v>
      </c>
      <c r="I10" s="130">
        <f t="shared" si="0"/>
        <v>0</v>
      </c>
      <c r="J10" s="130">
        <f t="shared" si="0"/>
        <v>0</v>
      </c>
      <c r="K10" s="130">
        <f t="shared" si="0"/>
        <v>0</v>
      </c>
      <c r="L10" s="130">
        <f t="shared" si="0"/>
        <v>0</v>
      </c>
      <c r="M10" s="130">
        <f t="shared" si="0"/>
        <v>0</v>
      </c>
      <c r="N10" s="130">
        <f t="shared" si="0"/>
        <v>0</v>
      </c>
      <c r="O10" s="131"/>
      <c r="P10" s="13">
        <v>1445</v>
      </c>
      <c r="Q10" s="131">
        <f t="shared" si="0"/>
        <v>0</v>
      </c>
      <c r="R10" s="13"/>
      <c r="S10" s="131"/>
      <c r="T10" s="13">
        <v>2052</v>
      </c>
      <c r="U10" s="14"/>
      <c r="V10" s="130"/>
      <c r="W10" s="14"/>
      <c r="X10" s="26">
        <f>SUM(B10+D10+H10+P10+T10)</f>
        <v>7292</v>
      </c>
      <c r="Y10" s="168"/>
      <c r="Z10" s="164"/>
      <c r="AA10" s="164"/>
    </row>
    <row r="11" spans="1:27" s="274" customFormat="1" ht="25.5" customHeight="1">
      <c r="A11" s="23" t="s">
        <v>115</v>
      </c>
      <c r="B11" s="154">
        <v>0</v>
      </c>
      <c r="C11" s="25"/>
      <c r="D11" s="154">
        <v>0</v>
      </c>
      <c r="E11" s="25"/>
      <c r="F11" s="154" t="e">
        <f>SUM(#REF!)</f>
        <v>#REF!</v>
      </c>
      <c r="G11" s="25"/>
      <c r="H11" s="154"/>
      <c r="I11" s="16"/>
      <c r="J11" s="16"/>
      <c r="K11" s="16"/>
      <c r="L11" s="16"/>
      <c r="M11" s="16"/>
      <c r="N11" s="16"/>
      <c r="O11" s="16"/>
      <c r="P11" s="154">
        <v>0</v>
      </c>
      <c r="Q11" s="25"/>
      <c r="R11" s="154"/>
      <c r="S11" s="25"/>
      <c r="T11" s="154"/>
      <c r="U11" s="25"/>
      <c r="V11" s="154" t="e">
        <f>SUM(#REF!)</f>
        <v>#REF!</v>
      </c>
      <c r="W11" s="25"/>
      <c r="X11" s="26">
        <f>B11+D11+H11+P11+R11+T11</f>
        <v>0</v>
      </c>
      <c r="Y11" s="168"/>
      <c r="Z11" s="164"/>
      <c r="AA11" s="164"/>
    </row>
    <row r="12" spans="1:31" s="274" customFormat="1" ht="14.25">
      <c r="A12" s="9" t="s">
        <v>154</v>
      </c>
      <c r="B12" s="13">
        <f>SUM(B10,B11)</f>
        <v>88</v>
      </c>
      <c r="C12" s="14"/>
      <c r="D12" s="13">
        <f>SUM(D10,D11)</f>
        <v>9</v>
      </c>
      <c r="E12" s="14"/>
      <c r="F12" s="13" t="e">
        <f>SUM(#REF!,F11)</f>
        <v>#REF!</v>
      </c>
      <c r="G12" s="14"/>
      <c r="H12" s="13">
        <v>3674</v>
      </c>
      <c r="I12" s="12"/>
      <c r="J12" s="12"/>
      <c r="K12" s="12"/>
      <c r="L12" s="12"/>
      <c r="M12" s="12"/>
      <c r="N12" s="12"/>
      <c r="O12" s="11"/>
      <c r="P12" s="13">
        <f>SUM(P10,P11)</f>
        <v>1445</v>
      </c>
      <c r="Q12" s="14"/>
      <c r="R12" s="13">
        <f>SUM(R10,R11)</f>
        <v>0</v>
      </c>
      <c r="S12" s="14"/>
      <c r="T12" s="13">
        <v>-783</v>
      </c>
      <c r="U12" s="14"/>
      <c r="V12" s="13" t="e">
        <f>SUM(#REF!,V11)</f>
        <v>#REF!</v>
      </c>
      <c r="W12" s="14"/>
      <c r="X12" s="26">
        <v>4432</v>
      </c>
      <c r="Y12" s="168"/>
      <c r="Z12" s="164"/>
      <c r="AA12" s="164"/>
      <c r="AB12" s="275"/>
      <c r="AC12" s="275"/>
      <c r="AD12" s="275"/>
      <c r="AE12" s="275"/>
    </row>
    <row r="13" spans="1:31" s="273" customFormat="1" ht="14.25" customHeight="1">
      <c r="A13" s="15"/>
      <c r="B13" s="132">
        <v>0</v>
      </c>
      <c r="C13" s="25"/>
      <c r="D13" s="132"/>
      <c r="E13" s="25"/>
      <c r="F13" s="132"/>
      <c r="G13" s="25"/>
      <c r="H13" s="132"/>
      <c r="I13" s="17"/>
      <c r="J13" s="17"/>
      <c r="K13" s="17"/>
      <c r="L13" s="17"/>
      <c r="M13" s="17"/>
      <c r="N13" s="17"/>
      <c r="O13" s="16"/>
      <c r="P13" s="132"/>
      <c r="Q13" s="25"/>
      <c r="R13" s="132"/>
      <c r="S13" s="25"/>
      <c r="T13" s="132"/>
      <c r="U13" s="14"/>
      <c r="V13" s="130"/>
      <c r="W13" s="14"/>
      <c r="X13" s="26">
        <f>SUM(B13:T13)</f>
        <v>0</v>
      </c>
      <c r="Y13" s="167"/>
      <c r="Z13" s="164"/>
      <c r="AA13" s="164"/>
      <c r="AB13" s="276"/>
      <c r="AC13" s="276"/>
      <c r="AD13" s="276"/>
      <c r="AE13" s="276"/>
    </row>
    <row r="14" spans="1:31" s="274" customFormat="1" ht="12.75" customHeight="1">
      <c r="A14" s="151" t="s">
        <v>110</v>
      </c>
      <c r="B14" s="13"/>
      <c r="C14" s="25"/>
      <c r="D14" s="13"/>
      <c r="E14" s="149"/>
      <c r="F14" s="149"/>
      <c r="G14" s="149"/>
      <c r="H14" s="13"/>
      <c r="I14" s="149"/>
      <c r="J14" s="149"/>
      <c r="K14" s="149"/>
      <c r="L14" s="149"/>
      <c r="M14" s="149"/>
      <c r="N14" s="149"/>
      <c r="O14" s="149"/>
      <c r="P14" s="13"/>
      <c r="Q14" s="149"/>
      <c r="R14" s="149"/>
      <c r="S14" s="149"/>
      <c r="T14" s="13"/>
      <c r="U14" s="14"/>
      <c r="V14" s="130"/>
      <c r="W14" s="14"/>
      <c r="X14" s="26">
        <f>SUM(B14:T14)</f>
        <v>0</v>
      </c>
      <c r="Y14" s="168"/>
      <c r="Z14" s="164"/>
      <c r="AA14" s="164"/>
      <c r="AB14" s="275"/>
      <c r="AC14" s="275"/>
      <c r="AD14" s="275"/>
      <c r="AE14" s="275"/>
    </row>
    <row r="15" spans="1:31" s="273" customFormat="1" ht="15">
      <c r="A15" s="150" t="s">
        <v>108</v>
      </c>
      <c r="B15" s="25"/>
      <c r="C15" s="16"/>
      <c r="D15" s="25"/>
      <c r="E15" s="148"/>
      <c r="F15" s="148"/>
      <c r="G15" s="148"/>
      <c r="H15" s="25"/>
      <c r="I15" s="148"/>
      <c r="J15" s="148"/>
      <c r="K15" s="148"/>
      <c r="L15" s="148"/>
      <c r="M15" s="148"/>
      <c r="N15" s="148"/>
      <c r="O15" s="148"/>
      <c r="P15" s="25"/>
      <c r="Q15" s="148"/>
      <c r="R15" s="148"/>
      <c r="S15" s="148"/>
      <c r="T15" s="25"/>
      <c r="U15" s="16"/>
      <c r="V15" s="10"/>
      <c r="W15" s="10"/>
      <c r="X15" s="26">
        <f>SUM(B15:T15)</f>
        <v>0</v>
      </c>
      <c r="Y15" s="167"/>
      <c r="Z15" s="164"/>
      <c r="AA15" s="164"/>
      <c r="AB15" s="276"/>
      <c r="AC15" s="276"/>
      <c r="AD15" s="276"/>
      <c r="AE15" s="276"/>
    </row>
    <row r="16" spans="1:31" s="273" customFormat="1" ht="15">
      <c r="A16" s="150" t="s">
        <v>109</v>
      </c>
      <c r="B16" s="25"/>
      <c r="C16" s="157"/>
      <c r="D16" s="25"/>
      <c r="E16" s="149"/>
      <c r="F16" s="149" t="e">
        <f>SUM(#REF!)</f>
        <v>#REF!</v>
      </c>
      <c r="G16" s="149"/>
      <c r="H16" s="25"/>
      <c r="I16" s="149"/>
      <c r="J16" s="149"/>
      <c r="K16" s="149"/>
      <c r="L16" s="149"/>
      <c r="M16" s="149"/>
      <c r="N16" s="149"/>
      <c r="O16" s="149"/>
      <c r="P16" s="25"/>
      <c r="Q16" s="149"/>
      <c r="R16" s="149"/>
      <c r="S16" s="149"/>
      <c r="T16" s="25"/>
      <c r="U16" s="25"/>
      <c r="V16" s="13" t="e">
        <f>SUM(#REF!)</f>
        <v>#REF!</v>
      </c>
      <c r="W16" s="14"/>
      <c r="X16" s="26">
        <f>B16+D16+H16+P16+R16+T16</f>
        <v>0</v>
      </c>
      <c r="Y16" s="167"/>
      <c r="Z16" s="164"/>
      <c r="AA16" s="164"/>
      <c r="AB16" s="276"/>
      <c r="AC16" s="276"/>
      <c r="AD16" s="276"/>
      <c r="AE16" s="276"/>
    </row>
    <row r="17" spans="1:31" s="273" customFormat="1" ht="14.25" customHeight="1">
      <c r="A17" s="150" t="s">
        <v>116</v>
      </c>
      <c r="B17" s="149"/>
      <c r="C17" s="16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>
        <v>2562</v>
      </c>
      <c r="U17" s="16"/>
      <c r="V17" s="16"/>
      <c r="W17" s="16"/>
      <c r="X17" s="26">
        <f>SUM(B17:T17)</f>
        <v>2562</v>
      </c>
      <c r="Y17" s="167"/>
      <c r="Z17" s="164"/>
      <c r="AA17" s="164"/>
      <c r="AB17" s="276"/>
      <c r="AC17" s="276"/>
      <c r="AD17" s="276"/>
      <c r="AE17" s="276"/>
    </row>
    <row r="18" spans="1:31" s="273" customFormat="1" ht="15">
      <c r="A18" s="150" t="s">
        <v>114</v>
      </c>
      <c r="B18" s="148"/>
      <c r="C18" s="16"/>
      <c r="D18" s="16"/>
      <c r="E18" s="16"/>
      <c r="F18" s="16"/>
      <c r="G18" s="16"/>
      <c r="H18" s="16">
        <v>24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v>273</v>
      </c>
      <c r="U18" s="16"/>
      <c r="V18" s="16"/>
      <c r="W18" s="16"/>
      <c r="X18" s="26">
        <v>297</v>
      </c>
      <c r="Y18" s="167"/>
      <c r="Z18" s="164"/>
      <c r="AA18" s="164"/>
      <c r="AB18" s="276"/>
      <c r="AC18" s="276"/>
      <c r="AD18" s="276"/>
      <c r="AE18" s="276"/>
    </row>
    <row r="19" spans="1:31" s="273" customFormat="1" ht="15.75" thickBot="1">
      <c r="A19" s="9" t="s">
        <v>164</v>
      </c>
      <c r="B19" s="27">
        <f>SUM(B12:B18)</f>
        <v>88</v>
      </c>
      <c r="C19" s="14"/>
      <c r="D19" s="27">
        <f>SUM(D12:D18)</f>
        <v>9</v>
      </c>
      <c r="E19" s="14"/>
      <c r="F19" s="13" t="e">
        <f>SUM(F9,#REF!,F15,F16,#REF!,#REF!,#REF!,#REF!,#REF!)</f>
        <v>#REF!</v>
      </c>
      <c r="G19" s="14"/>
      <c r="H19" s="27">
        <f>SUM(H12:H18)</f>
        <v>3698</v>
      </c>
      <c r="I19" s="12"/>
      <c r="J19" s="12"/>
      <c r="K19" s="12"/>
      <c r="L19" s="12"/>
      <c r="M19" s="12"/>
      <c r="N19" s="12"/>
      <c r="O19" s="11"/>
      <c r="P19" s="27">
        <f>SUM(P12:P18)</f>
        <v>1445</v>
      </c>
      <c r="Q19" s="14"/>
      <c r="R19" s="27">
        <f>SUM(R13:R17)</f>
        <v>0</v>
      </c>
      <c r="S19" s="14"/>
      <c r="T19" s="27">
        <f>SUM(T12:T18)</f>
        <v>2052</v>
      </c>
      <c r="U19" s="14"/>
      <c r="V19" s="13" t="e">
        <f>SUM(V9,#REF!,V15,V16,#REF!,#REF!,#REF!,#REF!,#REF!)</f>
        <v>#REF!</v>
      </c>
      <c r="W19" s="14"/>
      <c r="X19" s="27">
        <f>SUM(B19+D19+H19+P19+T19)</f>
        <v>7292</v>
      </c>
      <c r="Y19" s="167"/>
      <c r="Z19" s="164"/>
      <c r="AA19" s="164"/>
      <c r="AB19" s="276"/>
      <c r="AC19" s="276"/>
      <c r="AD19" s="276"/>
      <c r="AE19" s="276"/>
    </row>
    <row r="20" spans="1:31" s="273" customFormat="1" ht="26.25" thickTop="1">
      <c r="A20" s="23" t="s">
        <v>115</v>
      </c>
      <c r="B20" s="154">
        <v>0</v>
      </c>
      <c r="C20" s="25"/>
      <c r="D20" s="154">
        <v>0</v>
      </c>
      <c r="E20" s="25"/>
      <c r="F20" s="154" t="e">
        <f>SUM(#REF!)</f>
        <v>#REF!</v>
      </c>
      <c r="G20" s="25"/>
      <c r="H20" s="154"/>
      <c r="I20" s="16"/>
      <c r="J20" s="16"/>
      <c r="K20" s="16"/>
      <c r="L20" s="16"/>
      <c r="M20" s="16"/>
      <c r="N20" s="16"/>
      <c r="O20" s="16"/>
      <c r="P20" s="154">
        <v>0</v>
      </c>
      <c r="Q20" s="25"/>
      <c r="R20" s="154"/>
      <c r="S20" s="25"/>
      <c r="T20" s="154"/>
      <c r="U20" s="25"/>
      <c r="V20" s="154" t="e">
        <f>SUM(#REF!)</f>
        <v>#REF!</v>
      </c>
      <c r="W20" s="25"/>
      <c r="X20" s="26">
        <f aca="true" t="shared" si="1" ref="X20:X28">B20+D20+H20+P20+R20+T20</f>
        <v>0</v>
      </c>
      <c r="Y20" s="167"/>
      <c r="Z20" s="164"/>
      <c r="AA20" s="164"/>
      <c r="AB20" s="276"/>
      <c r="AC20" s="276"/>
      <c r="AD20" s="276"/>
      <c r="AE20" s="276"/>
    </row>
    <row r="21" spans="1:31" s="273" customFormat="1" ht="15">
      <c r="A21" s="9" t="s">
        <v>165</v>
      </c>
      <c r="B21" s="13">
        <f>SUM(B19,B20)</f>
        <v>88</v>
      </c>
      <c r="C21" s="14"/>
      <c r="D21" s="13">
        <f>SUM(D19,D20)</f>
        <v>9</v>
      </c>
      <c r="E21" s="14"/>
      <c r="F21" s="13" t="e">
        <f>SUM(#REF!,F20)</f>
        <v>#REF!</v>
      </c>
      <c r="G21" s="14"/>
      <c r="H21" s="13">
        <f>SUM(H19,H20)</f>
        <v>3698</v>
      </c>
      <c r="I21" s="12"/>
      <c r="J21" s="12"/>
      <c r="K21" s="12"/>
      <c r="L21" s="12"/>
      <c r="M21" s="12"/>
      <c r="N21" s="12"/>
      <c r="O21" s="11"/>
      <c r="P21" s="13">
        <f>SUM(P19,P20)</f>
        <v>1445</v>
      </c>
      <c r="Q21" s="14"/>
      <c r="R21" s="13">
        <f>SUM(R19,R20)</f>
        <v>0</v>
      </c>
      <c r="S21" s="14"/>
      <c r="T21" s="13">
        <f>SUM(T19,T20)</f>
        <v>2052</v>
      </c>
      <c r="U21" s="14"/>
      <c r="V21" s="13" t="e">
        <f>SUM(#REF!,V20)</f>
        <v>#REF!</v>
      </c>
      <c r="W21" s="14"/>
      <c r="X21" s="26">
        <f>SUM(X19:X20)</f>
        <v>7292</v>
      </c>
      <c r="Y21" s="237"/>
      <c r="Z21" s="164"/>
      <c r="AA21" s="164"/>
      <c r="AB21" s="276"/>
      <c r="AC21" s="276"/>
      <c r="AD21" s="276"/>
      <c r="AE21" s="276"/>
    </row>
    <row r="22" spans="1:31" s="273" customFormat="1" ht="15">
      <c r="A22" s="9" t="s">
        <v>64</v>
      </c>
      <c r="B22" s="155">
        <f>SUM(B23:B24)</f>
        <v>0</v>
      </c>
      <c r="C22" s="14">
        <f aca="true" t="shared" si="2" ref="C22:T22">SUM(C23:C24)</f>
        <v>0</v>
      </c>
      <c r="D22" s="155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55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 t="shared" si="2"/>
        <v>0</v>
      </c>
      <c r="P22" s="155">
        <f t="shared" si="2"/>
        <v>0</v>
      </c>
      <c r="Q22" s="14">
        <f t="shared" si="2"/>
        <v>0</v>
      </c>
      <c r="R22" s="155"/>
      <c r="S22" s="14"/>
      <c r="T22" s="155">
        <f t="shared" si="2"/>
        <v>0</v>
      </c>
      <c r="U22" s="14"/>
      <c r="V22" s="14"/>
      <c r="W22" s="14"/>
      <c r="X22" s="26">
        <f t="shared" si="1"/>
        <v>0</v>
      </c>
      <c r="Y22" s="167"/>
      <c r="Z22" s="164"/>
      <c r="AA22" s="164"/>
      <c r="AB22" s="276"/>
      <c r="AC22" s="276"/>
      <c r="AD22" s="276"/>
      <c r="AE22" s="276"/>
    </row>
    <row r="23" spans="1:31" s="273" customFormat="1" ht="15">
      <c r="A23" s="15" t="s">
        <v>65</v>
      </c>
      <c r="B23" s="25">
        <v>0</v>
      </c>
      <c r="C23" s="25"/>
      <c r="D23" s="25"/>
      <c r="E23" s="25"/>
      <c r="F23" s="25"/>
      <c r="G23" s="25"/>
      <c r="H23" s="25"/>
      <c r="I23" s="16"/>
      <c r="J23" s="16"/>
      <c r="K23" s="16"/>
      <c r="L23" s="16"/>
      <c r="M23" s="16"/>
      <c r="N23" s="16"/>
      <c r="O23" s="16"/>
      <c r="P23" s="25"/>
      <c r="Q23" s="25"/>
      <c r="R23" s="25"/>
      <c r="S23" s="25"/>
      <c r="T23" s="25"/>
      <c r="U23" s="14"/>
      <c r="V23" s="130"/>
      <c r="W23" s="14"/>
      <c r="X23" s="26">
        <f t="shared" si="1"/>
        <v>0</v>
      </c>
      <c r="Y23" s="167"/>
      <c r="Z23" s="164"/>
      <c r="AA23" s="164"/>
      <c r="AB23" s="276"/>
      <c r="AC23" s="276"/>
      <c r="AD23" s="276"/>
      <c r="AE23" s="276"/>
    </row>
    <row r="24" spans="1:31" s="273" customFormat="1" ht="15">
      <c r="A24" s="15" t="s">
        <v>66</v>
      </c>
      <c r="B24" s="25"/>
      <c r="C24" s="25"/>
      <c r="D24" s="25"/>
      <c r="E24" s="25"/>
      <c r="F24" s="25"/>
      <c r="G24" s="25"/>
      <c r="H24" s="25"/>
      <c r="I24" s="16"/>
      <c r="J24" s="16"/>
      <c r="K24" s="16"/>
      <c r="L24" s="16"/>
      <c r="M24" s="16"/>
      <c r="N24" s="16"/>
      <c r="O24" s="16"/>
      <c r="P24" s="25"/>
      <c r="Q24" s="25"/>
      <c r="R24" s="25"/>
      <c r="S24" s="25"/>
      <c r="T24" s="25"/>
      <c r="U24" s="14"/>
      <c r="V24" s="130"/>
      <c r="W24" s="14"/>
      <c r="X24" s="26">
        <f t="shared" si="1"/>
        <v>0</v>
      </c>
      <c r="Y24" s="167"/>
      <c r="Z24" s="164"/>
      <c r="AA24" s="164"/>
      <c r="AB24" s="276"/>
      <c r="AC24" s="276"/>
      <c r="AD24" s="276"/>
      <c r="AE24" s="276"/>
    </row>
    <row r="25" spans="1:31" s="273" customFormat="1" ht="15">
      <c r="A25" s="18" t="s">
        <v>53</v>
      </c>
      <c r="B25" s="16">
        <v>0</v>
      </c>
      <c r="C25" s="16"/>
      <c r="D25" s="16">
        <v>0</v>
      </c>
      <c r="E25" s="16"/>
      <c r="F25" s="16"/>
      <c r="G25" s="16"/>
      <c r="H25" s="16">
        <v>0</v>
      </c>
      <c r="I25" s="16"/>
      <c r="J25" s="16"/>
      <c r="K25" s="16"/>
      <c r="L25" s="16"/>
      <c r="M25" s="16"/>
      <c r="N25" s="16"/>
      <c r="O25" s="16"/>
      <c r="P25" s="16">
        <v>0</v>
      </c>
      <c r="Q25" s="16"/>
      <c r="R25" s="16"/>
      <c r="S25" s="16"/>
      <c r="T25" s="16">
        <v>77</v>
      </c>
      <c r="U25" s="16"/>
      <c r="V25" s="10"/>
      <c r="W25" s="10"/>
      <c r="X25" s="26">
        <f t="shared" si="1"/>
        <v>77</v>
      </c>
      <c r="Y25" s="167"/>
      <c r="Z25" s="164"/>
      <c r="AA25" s="164"/>
      <c r="AB25" s="276"/>
      <c r="AC25" s="276"/>
      <c r="AD25" s="276"/>
      <c r="AE25" s="276"/>
    </row>
    <row r="26" spans="1:31" s="273" customFormat="1" ht="15">
      <c r="A26" s="15" t="s">
        <v>58</v>
      </c>
      <c r="B26" s="24">
        <v>0</v>
      </c>
      <c r="C26" s="25"/>
      <c r="D26" s="24"/>
      <c r="E26" s="25"/>
      <c r="F26" s="24" t="e">
        <f>SUM(#REF!)</f>
        <v>#REF!</v>
      </c>
      <c r="G26" s="25"/>
      <c r="H26" s="24">
        <v>0</v>
      </c>
      <c r="I26" s="17"/>
      <c r="J26" s="17"/>
      <c r="K26" s="17"/>
      <c r="L26" s="17"/>
      <c r="M26" s="17"/>
      <c r="N26" s="17"/>
      <c r="O26" s="16"/>
      <c r="P26" s="24"/>
      <c r="Q26" s="25"/>
      <c r="R26" s="24"/>
      <c r="S26" s="25"/>
      <c r="T26" s="24"/>
      <c r="U26" s="25"/>
      <c r="V26" s="13" t="e">
        <f>SUM(#REF!)</f>
        <v>#REF!</v>
      </c>
      <c r="W26" s="14"/>
      <c r="X26" s="26">
        <f t="shared" si="1"/>
        <v>0</v>
      </c>
      <c r="Y26" s="167"/>
      <c r="Z26" s="164"/>
      <c r="AA26" s="164"/>
      <c r="AB26" s="276"/>
      <c r="AC26" s="276"/>
      <c r="AD26" s="276"/>
      <c r="AE26" s="276"/>
    </row>
    <row r="27" spans="1:31" s="273" customFormat="1" ht="15">
      <c r="A27" s="18" t="s">
        <v>95</v>
      </c>
      <c r="B27" s="156"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3"/>
      <c r="Q27" s="16"/>
      <c r="R27" s="143"/>
      <c r="S27" s="16"/>
      <c r="T27" s="16"/>
      <c r="U27" s="16"/>
      <c r="V27" s="16"/>
      <c r="W27" s="16"/>
      <c r="X27" s="26">
        <f t="shared" si="1"/>
        <v>0</v>
      </c>
      <c r="Y27" s="167"/>
      <c r="Z27" s="164"/>
      <c r="AA27" s="164"/>
      <c r="AB27" s="276"/>
      <c r="AC27" s="276"/>
      <c r="AD27" s="276"/>
      <c r="AE27" s="276"/>
    </row>
    <row r="28" spans="1:31" s="274" customFormat="1" ht="15">
      <c r="A28" s="150" t="s">
        <v>111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0</v>
      </c>
      <c r="U28" s="16"/>
      <c r="V28" s="16"/>
      <c r="W28" s="16"/>
      <c r="X28" s="26">
        <f t="shared" si="1"/>
        <v>0</v>
      </c>
      <c r="Y28" s="169" t="s">
        <v>63</v>
      </c>
      <c r="Z28" s="164"/>
      <c r="AA28" s="164"/>
      <c r="AB28" s="275"/>
      <c r="AC28" s="275"/>
      <c r="AD28" s="275"/>
      <c r="AE28" s="275"/>
    </row>
    <row r="29" spans="1:31" s="274" customFormat="1" ht="15">
      <c r="A29" s="150" t="s">
        <v>112</v>
      </c>
      <c r="B29" s="24">
        <v>0</v>
      </c>
      <c r="C29" s="25"/>
      <c r="D29" s="24"/>
      <c r="E29" s="25"/>
      <c r="F29" s="24" t="e">
        <f>SUM(#REF!)</f>
        <v>#REF!</v>
      </c>
      <c r="G29" s="25"/>
      <c r="H29" s="24">
        <v>0</v>
      </c>
      <c r="I29" s="17"/>
      <c r="J29" s="17"/>
      <c r="K29" s="17"/>
      <c r="L29" s="17"/>
      <c r="M29" s="17"/>
      <c r="N29" s="17"/>
      <c r="O29" s="16"/>
      <c r="P29" s="24"/>
      <c r="Q29" s="25"/>
      <c r="R29" s="24"/>
      <c r="S29" s="25"/>
      <c r="T29" s="24"/>
      <c r="U29" s="16"/>
      <c r="V29" s="16"/>
      <c r="W29" s="16"/>
      <c r="X29" s="26"/>
      <c r="Y29" s="168"/>
      <c r="Z29" s="164"/>
      <c r="AA29" s="164"/>
      <c r="AB29" s="275"/>
      <c r="AC29" s="275"/>
      <c r="AD29" s="275"/>
      <c r="AE29" s="275"/>
    </row>
    <row r="30" spans="1:31" s="274" customFormat="1" ht="15">
      <c r="A30" s="150" t="s">
        <v>108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26"/>
      <c r="Y30" s="303"/>
      <c r="Z30" s="303"/>
      <c r="AA30" s="303"/>
      <c r="AB30" s="275"/>
      <c r="AC30" s="275"/>
      <c r="AD30" s="275"/>
      <c r="AE30" s="275"/>
    </row>
    <row r="31" spans="1:31" s="274" customFormat="1" ht="15">
      <c r="A31" s="150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6">
        <f>SUM(H31:T31)</f>
        <v>0</v>
      </c>
      <c r="Y31" s="303"/>
      <c r="Z31" s="303"/>
      <c r="AA31" s="303"/>
      <c r="AB31" s="275"/>
      <c r="AC31" s="275"/>
      <c r="AD31" s="275"/>
      <c r="AE31" s="275"/>
    </row>
    <row r="32" spans="1:31" s="274" customFormat="1" ht="15">
      <c r="A32" s="150" t="s">
        <v>113</v>
      </c>
      <c r="B32" s="24">
        <v>0</v>
      </c>
      <c r="C32" s="25"/>
      <c r="D32" s="24"/>
      <c r="E32" s="25"/>
      <c r="F32" s="24" t="e">
        <f>SUM(#REF!)</f>
        <v>#REF!</v>
      </c>
      <c r="G32" s="25"/>
      <c r="H32" s="24">
        <v>0</v>
      </c>
      <c r="I32" s="17"/>
      <c r="J32" s="17"/>
      <c r="K32" s="17"/>
      <c r="L32" s="17"/>
      <c r="M32" s="17"/>
      <c r="N32" s="17"/>
      <c r="O32" s="16"/>
      <c r="P32" s="24"/>
      <c r="Q32" s="25"/>
      <c r="R32" s="24"/>
      <c r="S32" s="25"/>
      <c r="T32" s="24"/>
      <c r="U32" s="16"/>
      <c r="V32" s="16"/>
      <c r="W32" s="16"/>
      <c r="X32" s="26"/>
      <c r="Y32" s="303"/>
      <c r="Z32" s="303"/>
      <c r="AA32" s="303"/>
      <c r="AB32" s="275"/>
      <c r="AC32" s="275"/>
      <c r="AD32" s="275"/>
      <c r="AE32" s="275"/>
    </row>
    <row r="33" spans="1:31" s="274" customFormat="1" ht="15">
      <c r="A33" s="150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26"/>
      <c r="Y33" s="168"/>
      <c r="Z33" s="164"/>
      <c r="AA33" s="164"/>
      <c r="AB33" s="275"/>
      <c r="AC33" s="275"/>
      <c r="AD33" s="275"/>
      <c r="AE33" s="275"/>
    </row>
    <row r="34" spans="1:31" s="274" customFormat="1" ht="15">
      <c r="A34" s="150" t="s">
        <v>109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6"/>
      <c r="Y34" s="168"/>
      <c r="Z34" s="164"/>
      <c r="AA34" s="164"/>
      <c r="AB34" s="275"/>
      <c r="AC34" s="275"/>
      <c r="AD34" s="275"/>
      <c r="AE34" s="275"/>
    </row>
    <row r="35" spans="1:31" s="274" customFormat="1" ht="15">
      <c r="A35" s="34" t="s">
        <v>72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26"/>
      <c r="Y35" s="168"/>
      <c r="Z35" s="164"/>
      <c r="AA35" s="164"/>
      <c r="AB35" s="275"/>
      <c r="AC35" s="275"/>
      <c r="AD35" s="275"/>
      <c r="AE35" s="275"/>
    </row>
    <row r="36" spans="1:31" s="274" customFormat="1" ht="15">
      <c r="A36" s="18" t="s">
        <v>71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26">
        <f>SUM(H36:W36)</f>
        <v>0</v>
      </c>
      <c r="Y36" s="168"/>
      <c r="Z36" s="164"/>
      <c r="AA36" s="164"/>
      <c r="AB36" s="275"/>
      <c r="AC36" s="275"/>
      <c r="AD36" s="275"/>
      <c r="AE36" s="275"/>
    </row>
    <row r="37" spans="1:31" s="274" customFormat="1" ht="15">
      <c r="A37" s="18" t="s">
        <v>72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26"/>
      <c r="Y37" s="168"/>
      <c r="Z37" s="164"/>
      <c r="AA37" s="164"/>
      <c r="AB37" s="275"/>
      <c r="AC37" s="275"/>
      <c r="AD37" s="275"/>
      <c r="AE37" s="275"/>
    </row>
    <row r="38" spans="1:31" s="274" customFormat="1" ht="15">
      <c r="A38" s="150" t="s">
        <v>114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26"/>
      <c r="Y38" s="168"/>
      <c r="Z38" s="164"/>
      <c r="AA38" s="164"/>
      <c r="AB38" s="275"/>
      <c r="AC38" s="275"/>
      <c r="AD38" s="275"/>
      <c r="AE38" s="275"/>
    </row>
    <row r="39" spans="1:31" s="274" customFormat="1" ht="15" thickBot="1">
      <c r="A39" s="9" t="s">
        <v>166</v>
      </c>
      <c r="B39" s="27">
        <f>SUM(B21:B38)</f>
        <v>88</v>
      </c>
      <c r="C39" s="14"/>
      <c r="D39" s="27">
        <f>SUM(D21:D38)</f>
        <v>9</v>
      </c>
      <c r="E39" s="14"/>
      <c r="F39" s="13" t="e">
        <f>SUM(F21,#REF!,F25,F26,#REF!,#REF!,#REF!,#REF!,#REF!)</f>
        <v>#REF!</v>
      </c>
      <c r="G39" s="14"/>
      <c r="H39" s="27">
        <f>SUM(H21:H38)</f>
        <v>3698</v>
      </c>
      <c r="I39" s="12"/>
      <c r="J39" s="12"/>
      <c r="K39" s="12"/>
      <c r="L39" s="12"/>
      <c r="M39" s="12"/>
      <c r="N39" s="12"/>
      <c r="O39" s="11"/>
      <c r="P39" s="27">
        <f>SUM(P21:P38)</f>
        <v>1445</v>
      </c>
      <c r="Q39" s="14"/>
      <c r="R39" s="27">
        <f>SUM(R21:R28)</f>
        <v>0</v>
      </c>
      <c r="S39" s="14"/>
      <c r="T39" s="27">
        <f>SUM(T21:T38)</f>
        <v>2129</v>
      </c>
      <c r="U39" s="14"/>
      <c r="V39" s="13" t="e">
        <f>SUM(V21,#REF!,V25,V26,#REF!,#REF!,#REF!,#REF!,#REF!)</f>
        <v>#REF!</v>
      </c>
      <c r="W39" s="14"/>
      <c r="X39" s="27">
        <f>SUM(B39+D39+H39+P39+T39)</f>
        <v>7369</v>
      </c>
      <c r="Y39" s="169"/>
      <c r="Z39" s="164"/>
      <c r="AA39" s="164"/>
      <c r="AB39" s="275"/>
      <c r="AC39" s="275"/>
      <c r="AD39" s="275"/>
      <c r="AE39" s="275"/>
    </row>
    <row r="40" spans="1:31" s="273" customFormat="1" ht="15.75" thickTop="1">
      <c r="A40" s="23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237" t="s">
        <v>63</v>
      </c>
      <c r="Q40" s="167"/>
      <c r="R40" s="167"/>
      <c r="S40" s="167"/>
      <c r="T40" s="167"/>
      <c r="U40" s="167"/>
      <c r="V40" s="167"/>
      <c r="W40" s="167"/>
      <c r="X40" s="167"/>
      <c r="Y40" s="302"/>
      <c r="Z40" s="302"/>
      <c r="AA40" s="302"/>
      <c r="AB40" s="276"/>
      <c r="AC40" s="276"/>
      <c r="AD40" s="276"/>
      <c r="AE40" s="276"/>
    </row>
    <row r="41" spans="1:31" s="273" customFormat="1" ht="15">
      <c r="A41" s="193"/>
      <c r="B41" s="167"/>
      <c r="C41" s="167"/>
      <c r="D41" s="238"/>
      <c r="E41" s="238"/>
      <c r="F41" s="238"/>
      <c r="G41" s="238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302"/>
      <c r="Z41" s="302"/>
      <c r="AA41" s="302"/>
      <c r="AB41" s="276"/>
      <c r="AC41" s="276"/>
      <c r="AD41" s="276"/>
      <c r="AE41" s="276"/>
    </row>
    <row r="42" spans="1:31" s="273" customFormat="1" ht="15" customHeight="1" hidden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70"/>
      <c r="Z42" s="170"/>
      <c r="AA42" s="170"/>
      <c r="AB42" s="276"/>
      <c r="AC42" s="276"/>
      <c r="AD42" s="276"/>
      <c r="AE42" s="276"/>
    </row>
    <row r="43" spans="1:31" ht="15" customHeight="1" hidden="1">
      <c r="A43" s="239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70"/>
      <c r="Z43" s="170"/>
      <c r="AA43" s="170"/>
      <c r="AB43" s="277"/>
      <c r="AC43" s="277"/>
      <c r="AD43" s="277"/>
      <c r="AE43" s="277"/>
    </row>
    <row r="44" spans="1:31" ht="15" customHeight="1" hidden="1">
      <c r="A44" s="212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240"/>
      <c r="W44" s="240"/>
      <c r="X44" s="165"/>
      <c r="Y44" s="170"/>
      <c r="Z44" s="170"/>
      <c r="AA44" s="170"/>
      <c r="AB44" s="277"/>
      <c r="AC44" s="277"/>
      <c r="AD44" s="277"/>
      <c r="AE44" s="277"/>
    </row>
    <row r="45" spans="1:31" ht="15" customHeight="1" hidden="1">
      <c r="A45" s="21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241"/>
      <c r="W45" s="241"/>
      <c r="X45" s="165"/>
      <c r="Y45" s="170"/>
      <c r="Z45" s="170"/>
      <c r="AA45" s="170"/>
      <c r="AB45" s="277"/>
      <c r="AC45" s="277"/>
      <c r="AD45" s="277"/>
      <c r="AE45" s="277"/>
    </row>
    <row r="46" spans="1:31" ht="15" customHeight="1" hidden="1">
      <c r="A46" s="21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241"/>
      <c r="W46" s="241"/>
      <c r="X46" s="165"/>
      <c r="Y46" s="170"/>
      <c r="Z46" s="170"/>
      <c r="AA46" s="170"/>
      <c r="AB46" s="277"/>
      <c r="AC46" s="277"/>
      <c r="AD46" s="277"/>
      <c r="AE46" s="277"/>
    </row>
    <row r="47" spans="1:31" ht="15">
      <c r="A47" s="242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70"/>
      <c r="Z47" s="170"/>
      <c r="AA47" s="170"/>
      <c r="AB47" s="277"/>
      <c r="AC47" s="277"/>
      <c r="AD47" s="277"/>
      <c r="AE47" s="277"/>
    </row>
    <row r="48" spans="1:31" ht="15">
      <c r="A48" s="193" t="str">
        <f>ОПР!A52</f>
        <v>Приложенията и пояснителните сведения представляват неразделна част от финансовия отчет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243"/>
      <c r="W48" s="243"/>
      <c r="X48" s="165"/>
      <c r="Y48" s="165"/>
      <c r="Z48" s="171"/>
      <c r="AA48" s="171"/>
      <c r="AB48" s="277"/>
      <c r="AC48" s="277"/>
      <c r="AD48" s="277"/>
      <c r="AE48" s="277"/>
    </row>
    <row r="49" spans="1:31" ht="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243"/>
      <c r="W49" s="243"/>
      <c r="X49" s="165"/>
      <c r="Y49" s="165"/>
      <c r="Z49" s="171"/>
      <c r="AA49" s="171"/>
      <c r="AB49" s="277"/>
      <c r="AC49" s="277"/>
      <c r="AD49" s="277"/>
      <c r="AE49" s="277"/>
    </row>
    <row r="50" spans="1:27" ht="15">
      <c r="A50" s="199" t="str">
        <f>ОПР!A54</f>
        <v>Подписано от името на: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243"/>
      <c r="W50" s="243"/>
      <c r="X50" s="165"/>
      <c r="Y50" s="165"/>
      <c r="Z50" s="165"/>
      <c r="AA50" s="165"/>
    </row>
    <row r="51" spans="1:27" ht="15">
      <c r="A51" s="244" t="e">
        <f>СК!A1</f>
        <v>#REF!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243"/>
      <c r="W51" s="243"/>
      <c r="X51" s="165"/>
      <c r="Y51" s="165"/>
      <c r="Z51" s="165"/>
      <c r="AA51" s="165"/>
    </row>
    <row r="52" spans="1:27" ht="15">
      <c r="A52" s="165"/>
      <c r="B52" s="165"/>
      <c r="C52" s="165"/>
      <c r="D52" s="165"/>
      <c r="E52" s="165"/>
      <c r="F52" s="165"/>
      <c r="G52" s="165"/>
      <c r="H52" s="238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243"/>
      <c r="W52" s="243"/>
      <c r="X52" s="165"/>
      <c r="Y52" s="165"/>
      <c r="Z52" s="165"/>
      <c r="AA52" s="165"/>
    </row>
    <row r="53" spans="1:27" ht="15">
      <c r="A53" s="212" t="e">
        <f>ОПР!A57</f>
        <v>#REF!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243"/>
      <c r="W53" s="243"/>
      <c r="X53" s="165"/>
      <c r="Y53" s="165"/>
      <c r="Z53" s="165"/>
      <c r="AA53" s="165"/>
    </row>
    <row r="54" spans="1:27" ht="15">
      <c r="A54" s="244" t="e">
        <f>#REF!</f>
        <v>#REF!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243"/>
      <c r="W54" s="243"/>
      <c r="X54" s="165"/>
      <c r="Y54" s="165"/>
      <c r="Z54" s="165"/>
      <c r="AA54" s="165"/>
    </row>
    <row r="55" spans="1:27" ht="1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243"/>
      <c r="W55" s="243"/>
      <c r="X55" s="165"/>
      <c r="Y55" s="165"/>
      <c r="Z55" s="165"/>
      <c r="AA55" s="165"/>
    </row>
    <row r="56" spans="1:27" ht="15">
      <c r="A56" s="244" t="s">
        <v>33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243"/>
      <c r="W56" s="243"/>
      <c r="X56" s="165"/>
      <c r="Y56" s="165"/>
      <c r="Z56" s="165"/>
      <c r="AA56" s="165"/>
    </row>
    <row r="57" spans="1:27" ht="15">
      <c r="A57" s="244" t="e">
        <f>#REF!</f>
        <v>#REF!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243"/>
      <c r="W57" s="243"/>
      <c r="X57" s="165"/>
      <c r="Y57" s="165"/>
      <c r="Z57" s="165"/>
      <c r="AA57" s="165"/>
    </row>
    <row r="58" spans="1:27" ht="15">
      <c r="A58" s="213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243"/>
      <c r="W58" s="243"/>
      <c r="X58" s="165"/>
      <c r="Y58" s="165"/>
      <c r="Z58" s="165"/>
      <c r="AA58" s="165"/>
    </row>
    <row r="59" spans="1:27" ht="15">
      <c r="A59" s="245" t="s">
        <v>156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243"/>
      <c r="W59" s="243"/>
      <c r="X59" s="165"/>
      <c r="Y59" s="165"/>
      <c r="Z59" s="165"/>
      <c r="AA59" s="165"/>
    </row>
    <row r="60" spans="1:27" ht="15">
      <c r="A60" s="21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243"/>
      <c r="W60" s="243"/>
      <c r="X60" s="165"/>
      <c r="Y60" s="165"/>
      <c r="Z60" s="165"/>
      <c r="AA60" s="165"/>
    </row>
    <row r="61" spans="1:28" ht="15">
      <c r="A61" s="216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246"/>
      <c r="W61" s="246"/>
      <c r="X61" s="165"/>
      <c r="Y61" s="165"/>
      <c r="Z61" s="165"/>
      <c r="AA61" s="165"/>
      <c r="AB61" s="271" t="s">
        <v>63</v>
      </c>
    </row>
    <row r="62" spans="22:23" ht="15">
      <c r="V62" s="278"/>
      <c r="W62" s="278"/>
    </row>
    <row r="63" spans="22:23" ht="15">
      <c r="V63" s="278"/>
      <c r="W63" s="278"/>
    </row>
    <row r="64" spans="22:23" ht="15">
      <c r="V64" s="278"/>
      <c r="W64" s="278"/>
    </row>
    <row r="65" spans="22:23" ht="15">
      <c r="V65" s="278"/>
      <c r="W65" s="278"/>
    </row>
    <row r="66" spans="22:23" ht="15">
      <c r="V66" s="278"/>
      <c r="W66" s="278"/>
    </row>
    <row r="67" spans="22:23" ht="15">
      <c r="V67" s="278"/>
      <c r="W67" s="278"/>
    </row>
    <row r="68" spans="22:23" ht="15">
      <c r="V68" s="278"/>
      <c r="W68" s="278"/>
    </row>
    <row r="69" spans="22:23" ht="15">
      <c r="V69" s="278"/>
      <c r="W69" s="278"/>
    </row>
    <row r="70" spans="22:23" ht="15">
      <c r="V70" s="278"/>
      <c r="W70" s="278"/>
    </row>
    <row r="71" spans="22:23" ht="15">
      <c r="V71" s="278"/>
      <c r="W71" s="278"/>
    </row>
    <row r="72" spans="22:23" ht="15">
      <c r="V72" s="278"/>
      <c r="W72" s="278"/>
    </row>
    <row r="73" spans="22:23" ht="15">
      <c r="V73" s="278"/>
      <c r="W73" s="278"/>
    </row>
    <row r="74" spans="22:23" ht="15">
      <c r="V74" s="278"/>
      <c r="W74" s="278"/>
    </row>
    <row r="75" spans="22:23" ht="15">
      <c r="V75" s="278"/>
      <c r="W75" s="278"/>
    </row>
    <row r="76" spans="22:23" ht="15">
      <c r="V76" s="278"/>
      <c r="W76" s="278"/>
    </row>
    <row r="77" spans="22:23" ht="15">
      <c r="V77" s="278"/>
      <c r="W77" s="278"/>
    </row>
    <row r="78" spans="22:23" ht="15">
      <c r="V78" s="278"/>
      <c r="W78" s="278"/>
    </row>
    <row r="79" spans="22:23" ht="15">
      <c r="V79" s="278"/>
      <c r="W79" s="278"/>
    </row>
    <row r="80" spans="22:23" ht="15">
      <c r="V80" s="278"/>
      <c r="W80" s="278"/>
    </row>
  </sheetData>
  <mergeCells count="14"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  <mergeCell ref="A4:A5"/>
    <mergeCell ref="R4:R5"/>
    <mergeCell ref="Y40:AA41"/>
    <mergeCell ref="Y30:AA32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Biex Audit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 2005</dc:title>
  <dc:subject/>
  <dc:creator>Biex Audit Ltd.</dc:creator>
  <cp:keywords/>
  <dc:description/>
  <cp:lastModifiedBy>koleva</cp:lastModifiedBy>
  <cp:lastPrinted>2008-04-25T07:43:16Z</cp:lastPrinted>
  <dcterms:created xsi:type="dcterms:W3CDTF">2003-02-07T14:36:34Z</dcterms:created>
  <dcterms:modified xsi:type="dcterms:W3CDTF">2008-05-28T13:32:50Z</dcterms:modified>
  <cp:category/>
  <cp:version/>
  <cp:contentType/>
  <cp:contentStatus/>
</cp:coreProperties>
</file>